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codeName="ThisWorkbook" autoCompressPictures="0"/>
  <xr:revisionPtr revIDLastSave="0" documentId="8_{6F29BD07-DB3F-4593-96FC-26A4C69DAD38}" xr6:coauthVersionLast="47" xr6:coauthVersionMax="47" xr10:uidLastSave="{00000000-0000-0000-0000-000000000000}"/>
  <bookViews>
    <workbookView xWindow="-5730" yWindow="-21720" windowWidth="38640" windowHeight="21120" tabRatio="788" activeTab="11" xr2:uid="{00000000-000D-0000-FFFF-FFFF00000000}"/>
  </bookViews>
  <sheets>
    <sheet name="1 月" sheetId="14" r:id="rId1"/>
    <sheet name="2 月" sheetId="15" r:id="rId2"/>
    <sheet name="3 月" sheetId="16" r:id="rId3"/>
    <sheet name="4 月" sheetId="17" r:id="rId4"/>
    <sheet name="5 月" sheetId="18" r:id="rId5"/>
    <sheet name="6 月" sheetId="19" r:id="rId6"/>
    <sheet name="7 月" sheetId="20" r:id="rId7"/>
    <sheet name="8 月" sheetId="21" r:id="rId8"/>
    <sheet name="9 月" sheetId="22" r:id="rId9"/>
    <sheet name="10 月" sheetId="23" r:id="rId10"/>
    <sheet name="11 月" sheetId="24" r:id="rId11"/>
    <sheet name="12 月" sheetId="25" r:id="rId12"/>
  </sheets>
  <definedNames>
    <definedName name="CalendarYear">'1 月'!$K$2</definedName>
    <definedName name="ColumnTitleRegion1..H12.1">'1 月'!$B$2</definedName>
    <definedName name="ColumnTitleRegion1..H12.10">'10 月'!$B$2</definedName>
    <definedName name="ColumnTitleRegion1..H12.11">'11 月'!$B$2</definedName>
    <definedName name="ColumnTitleRegion1..H12.12">'12 月'!$B$2</definedName>
    <definedName name="ColumnTitleRegion1..H12.2">'2 月'!$B$2</definedName>
    <definedName name="ColumnTitleRegion1..H12.3">'3 月'!$B$2</definedName>
    <definedName name="ColumnTitleRegion1..H12.4">'4 月'!$B$2</definedName>
    <definedName name="ColumnTitleRegion1..H12.5">'5 月'!$B$2</definedName>
    <definedName name="ColumnTitleRegion1..H12.6">'6 月'!$B$2</definedName>
    <definedName name="ColumnTitleRegion1..H12.7">'7 月'!$B$2</definedName>
    <definedName name="ColumnTitleRegion1..H12.8">'8 月'!$B$2</definedName>
    <definedName name="ColumnTitleRegion1..H12.9">'9 月'!$B$2</definedName>
    <definedName name="ColumnTitleRegion2..C14.1">'1 月'!$B$2</definedName>
    <definedName name="ColumnTitleRegion2..C14.10">'10 月'!$B$2</definedName>
    <definedName name="ColumnTitleRegion2..C14.11">'11 月'!$B$2</definedName>
    <definedName name="ColumnTitleRegion2..C14.12">'12 月'!$B$2</definedName>
    <definedName name="ColumnTitleRegion2..C14.2">'2 月'!$B$2</definedName>
    <definedName name="ColumnTitleRegion2..C14.3">'3 月'!$B$2</definedName>
    <definedName name="ColumnTitleRegion2..C14.4">'4 月'!$B$2</definedName>
    <definedName name="ColumnTitleRegion2..C14.5">'5 月'!$B$2</definedName>
    <definedName name="ColumnTitleRegion2..C14.6">'6 月'!$B$2</definedName>
    <definedName name="ColumnTitleRegion2..C14.7">'7 月'!$B$2</definedName>
    <definedName name="ColumnTitleRegion2..C14.8">'8 月'!$B$2</definedName>
    <definedName name="ColumnTitleRegion2..C14.9">'9 月'!$B$2</definedName>
    <definedName name="DaysAndWeeks">{0,1,2,3,4,5,6} + {0;1;2;3;4;5}*7</definedName>
    <definedName name="_xlnm.Print_Area" localSheetId="0">'1 月'!$A$1:$H$14</definedName>
    <definedName name="RowTitleRegion1..K3">'1 月'!$J$2</definedName>
    <definedName name="WeekStart">'1 月'!$K$3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25" l="1"/>
  <c r="B1" i="24"/>
  <c r="B1" i="23"/>
  <c r="B1" i="22"/>
  <c r="B1" i="21"/>
  <c r="B1" i="20"/>
  <c r="B1" i="19"/>
  <c r="B1" i="18"/>
  <c r="B1" i="17"/>
  <c r="B1" i="16"/>
  <c r="B1" i="15"/>
  <c r="B1" i="14"/>
  <c r="B13" i="25" a="1"/>
  <c r="C13" i="25" s="1"/>
  <c r="B11" i="25" a="1"/>
  <c r="G11" i="25" s="1"/>
  <c r="B9" i="25" a="1"/>
  <c r="G9" i="25" s="1"/>
  <c r="B7" i="25" a="1"/>
  <c r="G7" i="25" s="1"/>
  <c r="B5" i="25" a="1"/>
  <c r="G5" i="25" s="1"/>
  <c r="B3" i="25" a="1"/>
  <c r="G3" i="25" s="1"/>
  <c r="G2" i="25" s="1"/>
  <c r="B2" i="25"/>
  <c r="B13" i="24" a="1"/>
  <c r="B13" i="24" s="1"/>
  <c r="H11" i="24"/>
  <c r="B11" i="24" a="1"/>
  <c r="F11" i="24" s="1"/>
  <c r="B9" i="24" a="1"/>
  <c r="F9" i="24" s="1"/>
  <c r="D7" i="24"/>
  <c r="C7" i="24"/>
  <c r="B7" i="24" a="1"/>
  <c r="F7" i="24" s="1"/>
  <c r="G5" i="24"/>
  <c r="B5" i="24" a="1"/>
  <c r="F5" i="24" s="1"/>
  <c r="H3" i="24"/>
  <c r="H2" i="24" s="1"/>
  <c r="D3" i="24"/>
  <c r="D2" i="24" s="1"/>
  <c r="B3" i="24" a="1"/>
  <c r="F3" i="24" s="1"/>
  <c r="F2" i="24" s="1"/>
  <c r="B2" i="24"/>
  <c r="B13" i="23" a="1"/>
  <c r="C13" i="23" s="1"/>
  <c r="B11" i="23" a="1"/>
  <c r="G11" i="23" s="1"/>
  <c r="H9" i="23"/>
  <c r="B9" i="23" a="1"/>
  <c r="G9" i="23" s="1"/>
  <c r="H7" i="23"/>
  <c r="D7" i="23"/>
  <c r="B7" i="23" a="1"/>
  <c r="G7" i="23" s="1"/>
  <c r="B5" i="23" a="1"/>
  <c r="G5" i="23" s="1"/>
  <c r="B3" i="23" a="1"/>
  <c r="G3" i="23" s="1"/>
  <c r="G2" i="23" s="1"/>
  <c r="B2" i="23"/>
  <c r="B13" i="22" a="1"/>
  <c r="C13" i="22" s="1"/>
  <c r="H11" i="22"/>
  <c r="D11" i="22"/>
  <c r="B11" i="22" a="1"/>
  <c r="G11" i="22" s="1"/>
  <c r="D9" i="22"/>
  <c r="B9" i="22" a="1"/>
  <c r="G9" i="22" s="1"/>
  <c r="B7" i="22" a="1"/>
  <c r="G7" i="22" s="1"/>
  <c r="B5" i="22" a="1"/>
  <c r="G5" i="22" s="1"/>
  <c r="B3" i="22" a="1"/>
  <c r="G3" i="22" s="1"/>
  <c r="G2" i="22" s="1"/>
  <c r="B2" i="22"/>
  <c r="B13" i="21" a="1"/>
  <c r="C13" i="21" s="1"/>
  <c r="H11" i="21"/>
  <c r="B11" i="21" a="1"/>
  <c r="G11" i="21" s="1"/>
  <c r="H9" i="21"/>
  <c r="B9" i="21" a="1"/>
  <c r="G9" i="21" s="1"/>
  <c r="D7" i="21"/>
  <c r="B7" i="21" a="1"/>
  <c r="G7" i="21" s="1"/>
  <c r="B5" i="21" a="1"/>
  <c r="G5" i="21" s="1"/>
  <c r="B3" i="21" a="1"/>
  <c r="G3" i="21" s="1"/>
  <c r="G2" i="21" s="1"/>
  <c r="B2" i="21"/>
  <c r="B13" i="20" a="1"/>
  <c r="C13" i="20" s="1"/>
  <c r="H11" i="20"/>
  <c r="B11" i="20" a="1"/>
  <c r="G11" i="20" s="1"/>
  <c r="H9" i="20"/>
  <c r="B9" i="20" a="1"/>
  <c r="G9" i="20" s="1"/>
  <c r="B7" i="20" a="1"/>
  <c r="G7" i="20" s="1"/>
  <c r="D5" i="20"/>
  <c r="B5" i="20" a="1"/>
  <c r="G5" i="20" s="1"/>
  <c r="B3" i="20" a="1"/>
  <c r="G3" i="20" s="1"/>
  <c r="G2" i="20" s="1"/>
  <c r="B2" i="20"/>
  <c r="B13" i="19" a="1"/>
  <c r="C13" i="19" s="1"/>
  <c r="B11" i="19" a="1"/>
  <c r="G11" i="19" s="1"/>
  <c r="B9" i="19" a="1"/>
  <c r="G9" i="19" s="1"/>
  <c r="D7" i="19"/>
  <c r="B7" i="19" a="1"/>
  <c r="G7" i="19" s="1"/>
  <c r="H5" i="19"/>
  <c r="B5" i="19" a="1"/>
  <c r="G5" i="19" s="1"/>
  <c r="B3" i="19" a="1"/>
  <c r="G3" i="19" s="1"/>
  <c r="G2" i="19" s="1"/>
  <c r="B2" i="19"/>
  <c r="B13" i="18" a="1"/>
  <c r="C13" i="18" s="1"/>
  <c r="H11" i="18"/>
  <c r="D11" i="18"/>
  <c r="B11" i="18" a="1"/>
  <c r="G11" i="18" s="1"/>
  <c r="H9" i="18"/>
  <c r="D9" i="18"/>
  <c r="B9" i="18" a="1"/>
  <c r="G9" i="18" s="1"/>
  <c r="B7" i="18" a="1"/>
  <c r="G7" i="18" s="1"/>
  <c r="B5" i="18" a="1"/>
  <c r="G5" i="18" s="1"/>
  <c r="B3" i="18" a="1"/>
  <c r="G3" i="18" s="1"/>
  <c r="G2" i="18" s="1"/>
  <c r="B2" i="18"/>
  <c r="B13" i="17" a="1"/>
  <c r="C13" i="17" s="1"/>
  <c r="B11" i="17" a="1"/>
  <c r="G11" i="17" s="1"/>
  <c r="B9" i="17" a="1"/>
  <c r="G9" i="17" s="1"/>
  <c r="H7" i="17"/>
  <c r="B7" i="17" a="1"/>
  <c r="G7" i="17" s="1"/>
  <c r="H5" i="17"/>
  <c r="B5" i="17" a="1"/>
  <c r="G5" i="17" s="1"/>
  <c r="B3" i="17" a="1"/>
  <c r="G3" i="17" s="1"/>
  <c r="G2" i="17" s="1"/>
  <c r="B2" i="17"/>
  <c r="B13" i="16" a="1"/>
  <c r="C13" i="16" s="1"/>
  <c r="B11" i="16" a="1"/>
  <c r="G11" i="16" s="1"/>
  <c r="H9" i="16"/>
  <c r="B9" i="16" a="1"/>
  <c r="G9" i="16" s="1"/>
  <c r="H7" i="16"/>
  <c r="D7" i="16"/>
  <c r="B7" i="16" a="1"/>
  <c r="G7" i="16" s="1"/>
  <c r="H5" i="16"/>
  <c r="D5" i="16"/>
  <c r="B5" i="16" a="1"/>
  <c r="G5" i="16" s="1"/>
  <c r="B3" i="16" a="1"/>
  <c r="G3" i="16" s="1"/>
  <c r="G2" i="16" s="1"/>
  <c r="B2" i="16"/>
  <c r="B13" i="15" a="1"/>
  <c r="C13" i="15" s="1"/>
  <c r="B11" i="15" a="1"/>
  <c r="G11" i="15" s="1"/>
  <c r="B9" i="15" a="1"/>
  <c r="G9" i="15" s="1"/>
  <c r="B7" i="15" a="1"/>
  <c r="G7" i="15" s="1"/>
  <c r="B5" i="15" a="1"/>
  <c r="G5" i="15" s="1"/>
  <c r="B3" i="15" a="1"/>
  <c r="G3" i="15" s="1"/>
  <c r="G2" i="15" s="1"/>
  <c r="B2" i="15"/>
  <c r="B13" i="14" a="1"/>
  <c r="C13" i="14" s="1"/>
  <c r="B11" i="14" a="1"/>
  <c r="H11" i="14" s="1"/>
  <c r="B9" i="14" a="1"/>
  <c r="H9" i="14" s="1"/>
  <c r="B7" i="14" a="1"/>
  <c r="H7" i="14" s="1"/>
  <c r="B5" i="14" a="1"/>
  <c r="H5" i="14" s="1"/>
  <c r="B3" i="14" a="1"/>
  <c r="H3" i="14" s="1"/>
  <c r="H2" i="14" s="1"/>
  <c r="D3" i="16" l="1"/>
  <c r="D2" i="16" s="1"/>
  <c r="D7" i="18"/>
  <c r="H5" i="20"/>
  <c r="H7" i="21"/>
  <c r="D7" i="22"/>
  <c r="H5" i="24"/>
  <c r="D11" i="25"/>
  <c r="D9" i="16"/>
  <c r="H7" i="18"/>
  <c r="H7" i="22"/>
  <c r="C13" i="24"/>
  <c r="H11" i="25"/>
  <c r="H3" i="16"/>
  <c r="H2" i="16" s="1"/>
  <c r="D5" i="17"/>
  <c r="H7" i="19"/>
  <c r="D7" i="20"/>
  <c r="D9" i="21"/>
  <c r="D9" i="23"/>
  <c r="H7" i="20"/>
  <c r="D5" i="15"/>
  <c r="D9" i="19"/>
  <c r="H9" i="22"/>
  <c r="G7" i="24"/>
  <c r="D3" i="25"/>
  <c r="D2" i="25" s="1"/>
  <c r="D11" i="17"/>
  <c r="D9" i="15"/>
  <c r="H11" i="17"/>
  <c r="H5" i="15"/>
  <c r="D7" i="17"/>
  <c r="H9" i="19"/>
  <c r="D9" i="20"/>
  <c r="D11" i="21"/>
  <c r="H7" i="24"/>
  <c r="H3" i="25"/>
  <c r="H2" i="25" s="1"/>
  <c r="D7" i="15"/>
  <c r="D11" i="19"/>
  <c r="C9" i="24"/>
  <c r="D5" i="25"/>
  <c r="H11" i="19"/>
  <c r="D11" i="20"/>
  <c r="C3" i="24"/>
  <c r="C2" i="24" s="1"/>
  <c r="D9" i="24"/>
  <c r="H5" i="25"/>
  <c r="G9" i="24"/>
  <c r="D3" i="22"/>
  <c r="D2" i="22" s="1"/>
  <c r="G3" i="24"/>
  <c r="G2" i="24" s="1"/>
  <c r="H9" i="24"/>
  <c r="D7" i="25"/>
  <c r="H9" i="15"/>
  <c r="H3" i="22"/>
  <c r="H2" i="22" s="1"/>
  <c r="H7" i="25"/>
  <c r="D3" i="20"/>
  <c r="D2" i="20" s="1"/>
  <c r="D5" i="23"/>
  <c r="C11" i="24"/>
  <c r="H7" i="15"/>
  <c r="H3" i="19"/>
  <c r="H2" i="19" s="1"/>
  <c r="H3" i="20"/>
  <c r="H2" i="20" s="1"/>
  <c r="D5" i="22"/>
  <c r="H5" i="23"/>
  <c r="C5" i="24"/>
  <c r="D11" i="24"/>
  <c r="D9" i="25"/>
  <c r="D3" i="19"/>
  <c r="D2" i="19" s="1"/>
  <c r="D11" i="16"/>
  <c r="H11" i="16"/>
  <c r="D5" i="19"/>
  <c r="H5" i="22"/>
  <c r="D5" i="24"/>
  <c r="G11" i="24"/>
  <c r="H9" i="25"/>
  <c r="E3" i="25"/>
  <c r="E2" i="25" s="1"/>
  <c r="E7" i="25"/>
  <c r="E11" i="25"/>
  <c r="E5" i="25"/>
  <c r="E9" i="25"/>
  <c r="B3" i="25"/>
  <c r="F3" i="25"/>
  <c r="F2" i="25" s="1"/>
  <c r="B5" i="25"/>
  <c r="F5" i="25"/>
  <c r="B7" i="25"/>
  <c r="F7" i="25"/>
  <c r="B9" i="25"/>
  <c r="F9" i="25"/>
  <c r="B11" i="25"/>
  <c r="F11" i="25"/>
  <c r="B13" i="25"/>
  <c r="C3" i="25"/>
  <c r="C2" i="25" s="1"/>
  <c r="C5" i="25"/>
  <c r="C7" i="25"/>
  <c r="C9" i="25"/>
  <c r="C11" i="25"/>
  <c r="E3" i="24"/>
  <c r="E2" i="24" s="1"/>
  <c r="E5" i="24"/>
  <c r="E7" i="24"/>
  <c r="E9" i="24"/>
  <c r="E11" i="24"/>
  <c r="B3" i="24"/>
  <c r="B5" i="24"/>
  <c r="B7" i="24"/>
  <c r="B9" i="24"/>
  <c r="B11" i="24"/>
  <c r="D3" i="23"/>
  <c r="D2" i="23" s="1"/>
  <c r="H3" i="23"/>
  <c r="H2" i="23" s="1"/>
  <c r="D11" i="23"/>
  <c r="H11" i="23"/>
  <c r="E5" i="23"/>
  <c r="E7" i="23"/>
  <c r="E9" i="23"/>
  <c r="E3" i="23"/>
  <c r="E2" i="23" s="1"/>
  <c r="B3" i="23"/>
  <c r="F3" i="23"/>
  <c r="F2" i="23" s="1"/>
  <c r="B5" i="23"/>
  <c r="F5" i="23"/>
  <c r="B7" i="23"/>
  <c r="F7" i="23"/>
  <c r="B9" i="23"/>
  <c r="F9" i="23"/>
  <c r="B11" i="23"/>
  <c r="F11" i="23"/>
  <c r="B13" i="23"/>
  <c r="E11" i="23"/>
  <c r="C3" i="23"/>
  <c r="C2" i="23" s="1"/>
  <c r="C5" i="23"/>
  <c r="C7" i="23"/>
  <c r="C9" i="23"/>
  <c r="C11" i="23"/>
  <c r="E3" i="22"/>
  <c r="E2" i="22" s="1"/>
  <c r="E5" i="22"/>
  <c r="E7" i="22"/>
  <c r="E9" i="22"/>
  <c r="E11" i="22"/>
  <c r="B3" i="22"/>
  <c r="F3" i="22"/>
  <c r="F2" i="22" s="1"/>
  <c r="B5" i="22"/>
  <c r="F5" i="22"/>
  <c r="B7" i="22"/>
  <c r="F7" i="22"/>
  <c r="B9" i="22"/>
  <c r="F9" i="22"/>
  <c r="B11" i="22"/>
  <c r="F11" i="22"/>
  <c r="B13" i="22"/>
  <c r="C3" i="22"/>
  <c r="C2" i="22" s="1"/>
  <c r="C5" i="22"/>
  <c r="C7" i="22"/>
  <c r="C9" i="22"/>
  <c r="C11" i="22"/>
  <c r="E5" i="21"/>
  <c r="E7" i="21"/>
  <c r="E9" i="21"/>
  <c r="E11" i="21"/>
  <c r="B3" i="21"/>
  <c r="F3" i="21"/>
  <c r="F2" i="21" s="1"/>
  <c r="B5" i="21"/>
  <c r="F5" i="21"/>
  <c r="B7" i="21"/>
  <c r="F7" i="21"/>
  <c r="B9" i="21"/>
  <c r="F9" i="21"/>
  <c r="B11" i="21"/>
  <c r="F11" i="21"/>
  <c r="B13" i="21"/>
  <c r="D3" i="21"/>
  <c r="D2" i="21" s="1"/>
  <c r="H3" i="21"/>
  <c r="H2" i="21" s="1"/>
  <c r="D5" i="21"/>
  <c r="H5" i="21"/>
  <c r="E3" i="21"/>
  <c r="E2" i="21" s="1"/>
  <c r="C3" i="21"/>
  <c r="C2" i="21" s="1"/>
  <c r="C5" i="21"/>
  <c r="C7" i="21"/>
  <c r="C9" i="21"/>
  <c r="C11" i="21"/>
  <c r="E7" i="20"/>
  <c r="E3" i="20"/>
  <c r="E2" i="20" s="1"/>
  <c r="E9" i="20"/>
  <c r="F3" i="20"/>
  <c r="F2" i="20" s="1"/>
  <c r="F9" i="20"/>
  <c r="B13" i="20"/>
  <c r="E5" i="20"/>
  <c r="E11" i="20"/>
  <c r="B3" i="20"/>
  <c r="B5" i="20"/>
  <c r="F5" i="20"/>
  <c r="B7" i="20"/>
  <c r="F7" i="20"/>
  <c r="B9" i="20"/>
  <c r="B11" i="20"/>
  <c r="F11" i="20"/>
  <c r="C3" i="20"/>
  <c r="C2" i="20" s="1"/>
  <c r="C5" i="20"/>
  <c r="C7" i="20"/>
  <c r="C9" i="20"/>
  <c r="C11" i="20"/>
  <c r="E5" i="19"/>
  <c r="E7" i="19"/>
  <c r="E3" i="19"/>
  <c r="E2" i="19" s="1"/>
  <c r="E9" i="19"/>
  <c r="E11" i="19"/>
  <c r="B3" i="19"/>
  <c r="F3" i="19"/>
  <c r="F2" i="19" s="1"/>
  <c r="B5" i="19"/>
  <c r="F5" i="19"/>
  <c r="B7" i="19"/>
  <c r="F7" i="19"/>
  <c r="B9" i="19"/>
  <c r="F9" i="19"/>
  <c r="B11" i="19"/>
  <c r="F11" i="19"/>
  <c r="B13" i="19"/>
  <c r="C3" i="19"/>
  <c r="C2" i="19" s="1"/>
  <c r="C5" i="19"/>
  <c r="C7" i="19"/>
  <c r="C9" i="19"/>
  <c r="C11" i="19"/>
  <c r="E5" i="18"/>
  <c r="E7" i="18"/>
  <c r="D3" i="18"/>
  <c r="D2" i="18" s="1"/>
  <c r="H3" i="18"/>
  <c r="H2" i="18" s="1"/>
  <c r="D5" i="18"/>
  <c r="H5" i="18"/>
  <c r="E3" i="18"/>
  <c r="E2" i="18" s="1"/>
  <c r="E9" i="18"/>
  <c r="E11" i="18"/>
  <c r="B3" i="18"/>
  <c r="F3" i="18"/>
  <c r="F2" i="18" s="1"/>
  <c r="B5" i="18"/>
  <c r="F5" i="18"/>
  <c r="B7" i="18"/>
  <c r="F7" i="18"/>
  <c r="B9" i="18"/>
  <c r="F9" i="18"/>
  <c r="B11" i="18"/>
  <c r="F11" i="18"/>
  <c r="B13" i="18"/>
  <c r="C3" i="18"/>
  <c r="C2" i="18" s="1"/>
  <c r="C5" i="18"/>
  <c r="C7" i="18"/>
  <c r="C9" i="18"/>
  <c r="C11" i="18"/>
  <c r="E3" i="17"/>
  <c r="E2" i="17" s="1"/>
  <c r="E7" i="17"/>
  <c r="E9" i="17"/>
  <c r="D3" i="17"/>
  <c r="D2" i="17" s="1"/>
  <c r="H3" i="17"/>
  <c r="H2" i="17" s="1"/>
  <c r="D9" i="17"/>
  <c r="H9" i="17"/>
  <c r="E5" i="17"/>
  <c r="E11" i="17"/>
  <c r="B3" i="17"/>
  <c r="F3" i="17"/>
  <c r="F2" i="17" s="1"/>
  <c r="B5" i="17"/>
  <c r="F5" i="17"/>
  <c r="B7" i="17"/>
  <c r="F7" i="17"/>
  <c r="B9" i="17"/>
  <c r="F9" i="17"/>
  <c r="B11" i="17"/>
  <c r="F11" i="17"/>
  <c r="B13" i="17"/>
  <c r="C3" i="17"/>
  <c r="C2" i="17" s="1"/>
  <c r="C5" i="17"/>
  <c r="C7" i="17"/>
  <c r="C9" i="17"/>
  <c r="C11" i="17"/>
  <c r="E3" i="16"/>
  <c r="E2" i="16" s="1"/>
  <c r="E5" i="16"/>
  <c r="E7" i="16"/>
  <c r="E9" i="16"/>
  <c r="E11" i="16"/>
  <c r="B3" i="16"/>
  <c r="F3" i="16"/>
  <c r="F2" i="16" s="1"/>
  <c r="B5" i="16"/>
  <c r="F5" i="16"/>
  <c r="B7" i="16"/>
  <c r="F7" i="16"/>
  <c r="B9" i="16"/>
  <c r="F9" i="16"/>
  <c r="B11" i="16"/>
  <c r="F11" i="16"/>
  <c r="B13" i="16"/>
  <c r="C3" i="16"/>
  <c r="C2" i="16" s="1"/>
  <c r="C5" i="16"/>
  <c r="C7" i="16"/>
  <c r="C9" i="16"/>
  <c r="C11" i="16"/>
  <c r="D3" i="15"/>
  <c r="D2" i="15" s="1"/>
  <c r="H3" i="15"/>
  <c r="H2" i="15" s="1"/>
  <c r="D11" i="15"/>
  <c r="H11" i="15"/>
  <c r="E5" i="15"/>
  <c r="E7" i="15"/>
  <c r="E3" i="15"/>
  <c r="E2" i="15" s="1"/>
  <c r="E9" i="15"/>
  <c r="E11" i="15"/>
  <c r="B3" i="15"/>
  <c r="F3" i="15"/>
  <c r="F2" i="15" s="1"/>
  <c r="B5" i="15"/>
  <c r="F5" i="15"/>
  <c r="B7" i="15"/>
  <c r="F7" i="15"/>
  <c r="B9" i="15"/>
  <c r="F9" i="15"/>
  <c r="B11" i="15"/>
  <c r="F11" i="15"/>
  <c r="B13" i="15"/>
  <c r="C3" i="15"/>
  <c r="C2" i="15" s="1"/>
  <c r="C5" i="15"/>
  <c r="C7" i="15"/>
  <c r="C9" i="15"/>
  <c r="C11" i="15"/>
  <c r="E3" i="14"/>
  <c r="E2" i="14" s="1"/>
  <c r="E5" i="14"/>
  <c r="E7" i="14"/>
  <c r="E9" i="14"/>
  <c r="E11" i="14"/>
  <c r="B3" i="14"/>
  <c r="F3" i="14"/>
  <c r="F2" i="14" s="1"/>
  <c r="B5" i="14"/>
  <c r="F5" i="14"/>
  <c r="B7" i="14"/>
  <c r="F7" i="14"/>
  <c r="B9" i="14"/>
  <c r="F9" i="14"/>
  <c r="B11" i="14"/>
  <c r="F11" i="14"/>
  <c r="B13" i="14"/>
  <c r="C3" i="14"/>
  <c r="C2" i="14" s="1"/>
  <c r="G3" i="14"/>
  <c r="G2" i="14" s="1"/>
  <c r="C5" i="14"/>
  <c r="G5" i="14"/>
  <c r="C7" i="14"/>
  <c r="G7" i="14"/>
  <c r="C9" i="14"/>
  <c r="G9" i="14"/>
  <c r="C11" i="14"/>
  <c r="G11" i="14"/>
  <c r="D3" i="14"/>
  <c r="D2" i="14" s="1"/>
  <c r="D5" i="14"/>
  <c r="D7" i="14"/>
  <c r="D9" i="14"/>
  <c r="D11" i="14"/>
  <c r="B2" i="14" l="1"/>
</calcChain>
</file>

<file path=xl/sharedStrings.xml><?xml version="1.0" encoding="utf-8"?>
<sst xmlns="http://schemas.openxmlformats.org/spreadsheetml/2006/main" count="138" uniqueCount="24">
  <si>
    <t>备注</t>
  </si>
  <si>
    <t>日历设置</t>
  </si>
  <si>
    <t>年</t>
  </si>
  <si>
    <t>周开始日期</t>
  </si>
  <si>
    <t>星期一</t>
  </si>
  <si>
    <t>元旦</t>
    <phoneticPr fontId="1" type="noConversion"/>
  </si>
  <si>
    <t>公休</t>
    <phoneticPr fontId="1" type="noConversion"/>
  </si>
  <si>
    <t>農曆正月初三</t>
    <phoneticPr fontId="1" type="noConversion"/>
  </si>
  <si>
    <t>農曆正月初一的補假</t>
    <phoneticPr fontId="1" type="noConversion"/>
  </si>
  <si>
    <t>農曆正月初二的補假</t>
    <phoneticPr fontId="1" type="noConversion"/>
  </si>
  <si>
    <t>耶穌受難日</t>
    <phoneticPr fontId="1" type="noConversion"/>
  </si>
  <si>
    <t>復活節前日的補假</t>
    <phoneticPr fontId="1" type="noConversion"/>
  </si>
  <si>
    <t>清明節</t>
    <phoneticPr fontId="1" type="noConversion"/>
  </si>
  <si>
    <t>勞動節</t>
    <phoneticPr fontId="1" type="noConversion"/>
  </si>
  <si>
    <t>佛誕節</t>
    <phoneticPr fontId="1" type="noConversion"/>
  </si>
  <si>
    <t>端午節</t>
    <phoneticPr fontId="1" type="noConversion"/>
  </si>
  <si>
    <t>中秋節翌日</t>
    <phoneticPr fontId="1" type="noConversion"/>
  </si>
  <si>
    <t>中華人民共和國國慶日</t>
    <phoneticPr fontId="1" type="noConversion"/>
  </si>
  <si>
    <t>重陽節</t>
    <phoneticPr fontId="1" type="noConversion"/>
  </si>
  <si>
    <t>聖母無原罪瞻禮的補假</t>
    <phoneticPr fontId="1" type="noConversion"/>
  </si>
  <si>
    <t>澳門特別行政區成立紀念日</t>
    <phoneticPr fontId="1" type="noConversion"/>
  </si>
  <si>
    <t>聖誕節前日</t>
    <phoneticPr fontId="1" type="noConversion"/>
  </si>
  <si>
    <t>聖誕節</t>
    <phoneticPr fontId="1" type="noConversion"/>
  </si>
  <si>
    <t>聖誕節後首個工作日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</si>
</sst>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 &quot;¥&quot;* #,##0_ ;_ &quot;¥&quot;* \-#,##0_ ;_ &quot;¥&quot;* &quot;-&quot;_ ;_ @_ "/>
    <numFmt numFmtId="167" formatCode="_ &quot;¥&quot;* #,##0.00_ ;_ &quot;¥&quot;* \-#,##0.00_ ;_ &quot;¥&quot;* &quot;-&quot;??_ ;_ @_ "/>
    <numFmt numFmtId="168" formatCode="d"/>
  </numFmts>
  <fonts count="28" x14ac:knownFonts="1">
    <font>
      <sz val="11"/>
      <color theme="1" tint="0.24994659260841701"/>
      <name val="Microsoft YaHei UI"/>
      <family val="2"/>
    </font>
    <font>
      <sz val="8"/>
      <name val="Arial"/>
      <family val="2"/>
    </font>
    <font>
      <sz val="10"/>
      <name val="Century Gothic"/>
      <family val="2"/>
    </font>
    <font>
      <sz val="11"/>
      <color theme="1"/>
      <name val="Microsoft YaHei UI"/>
      <family val="2"/>
    </font>
    <font>
      <sz val="11"/>
      <color indexed="63"/>
      <name val="Microsoft YaHei UI"/>
      <family val="2"/>
    </font>
    <font>
      <b/>
      <sz val="11"/>
      <color theme="0"/>
      <name val="Microsoft YaHei UI"/>
      <family val="2"/>
    </font>
    <font>
      <sz val="11"/>
      <color theme="0"/>
      <name val="Microsoft YaHei UI"/>
      <family val="2"/>
    </font>
    <font>
      <b/>
      <sz val="14"/>
      <color theme="0"/>
      <name val="Microsoft YaHei UI"/>
      <family val="2"/>
    </font>
    <font>
      <sz val="11"/>
      <color rgb="FF9C0006"/>
      <name val="Microsoft YaHei UI"/>
      <family val="2"/>
    </font>
    <font>
      <b/>
      <sz val="11"/>
      <color rgb="FFFA7D00"/>
      <name val="Microsoft YaHei UI"/>
      <family val="2"/>
    </font>
    <font>
      <sz val="11"/>
      <color theme="1" tint="0.34998626667073579"/>
      <name val="Microsoft YaHei UI"/>
      <family val="2"/>
    </font>
    <font>
      <i/>
      <sz val="11"/>
      <color rgb="FF7F7F7F"/>
      <name val="Microsoft YaHei UI"/>
      <family val="2"/>
    </font>
    <font>
      <sz val="11"/>
      <color rgb="FF006100"/>
      <name val="Microsoft YaHei UI"/>
      <family val="2"/>
    </font>
    <font>
      <sz val="11"/>
      <color theme="4" tint="-0.24994659260841701"/>
      <name val="Microsoft YaHei UI"/>
      <family val="2"/>
    </font>
    <font>
      <sz val="11"/>
      <color theme="1" tint="0.24994659260841701"/>
      <name val="Microsoft YaHei UI"/>
      <family val="2"/>
    </font>
    <font>
      <b/>
      <sz val="11"/>
      <color theme="1" tint="0.34998626667073579"/>
      <name val="Microsoft YaHei UI"/>
      <family val="2"/>
    </font>
    <font>
      <sz val="11"/>
      <color rgb="FF3F3F76"/>
      <name val="Microsoft YaHei UI"/>
      <family val="2"/>
    </font>
    <font>
      <sz val="11"/>
      <color rgb="FFFA7D00"/>
      <name val="Microsoft YaHei UI"/>
      <family val="2"/>
    </font>
    <font>
      <sz val="11"/>
      <color rgb="FF9C5700"/>
      <name val="Microsoft YaHei UI"/>
      <family val="2"/>
    </font>
    <font>
      <b/>
      <sz val="11"/>
      <color rgb="FF3F3F3F"/>
      <name val="Microsoft YaHei UI"/>
      <family val="2"/>
    </font>
    <font>
      <sz val="35"/>
      <color theme="4"/>
      <name val="Microsoft YaHei UI"/>
      <family val="2"/>
    </font>
    <font>
      <b/>
      <sz val="11"/>
      <color theme="1"/>
      <name val="Microsoft YaHei UI"/>
      <family val="2"/>
    </font>
    <font>
      <sz val="11"/>
      <color rgb="FFFF0000"/>
      <name val="Microsoft YaHei UI"/>
      <family val="2"/>
    </font>
    <font>
      <sz val="12"/>
      <color theme="4" tint="-0.24994659260841701"/>
      <name val="Microsoft YaHei UI"/>
      <family val="2"/>
    </font>
    <font>
      <sz val="11"/>
      <name val="Microsoft YaHei UI"/>
      <family val="2"/>
    </font>
    <font>
      <sz val="10"/>
      <name val="Microsoft YaHei UI"/>
      <family val="2"/>
    </font>
    <font>
      <sz val="9"/>
      <name val="宋体"/>
      <family val="3"/>
      <charset val="134"/>
    </font>
    <font>
      <b/>
      <sz val="11"/>
      <color theme="1" tint="0.24994659260841701"/>
      <name val="Microsoft YaHei UI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</xf>
    <xf numFmtId="0" fontId="4" fillId="3" borderId="0" applyNumberFormat="0" applyBorder="0" applyAlignment="0" applyProtection="0"/>
    <xf numFmtId="0" fontId="13" fillId="0" borderId="3" applyNumberFormat="0" applyFill="0" applyProtection="0">
      <alignment horizontal="left" vertical="center" indent="1"/>
    </xf>
    <xf numFmtId="0" fontId="5" fillId="4" borderId="1" applyNumberFormat="0" applyAlignment="0" applyProtection="0"/>
    <xf numFmtId="0" fontId="7" fillId="5" borderId="2" applyNumberFormat="0" applyProtection="0">
      <alignment vertical="center"/>
    </xf>
    <xf numFmtId="0" fontId="20" fillId="0" borderId="0" applyFill="0" applyBorder="0" applyProtection="0">
      <alignment vertical="center"/>
    </xf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6" borderId="0" applyBorder="0" applyProtection="0">
      <alignment horizontal="left" vertical="top" wrapText="1" indent="1"/>
    </xf>
    <xf numFmtId="168" fontId="10" fillId="0" borderId="0">
      <alignment horizontal="left" indent="1"/>
    </xf>
    <xf numFmtId="0" fontId="24" fillId="6" borderId="0" applyNumberFormat="0" applyFont="0" applyBorder="0" applyAlignment="0">
      <alignment horizontal="left" vertical="center" indent="1"/>
    </xf>
    <xf numFmtId="0" fontId="23" fillId="0" borderId="0">
      <alignment horizontal="left" indent="1"/>
    </xf>
    <xf numFmtId="0" fontId="13" fillId="0" borderId="0" applyFill="0" applyProtection="0"/>
    <xf numFmtId="0" fontId="14" fillId="0" borderId="0" applyFill="0" applyProtection="0"/>
    <xf numFmtId="0" fontId="12" fillId="7" borderId="0" applyNumberFormat="0" applyBorder="0" applyAlignment="0" applyProtection="0"/>
    <xf numFmtId="0" fontId="8" fillId="8" borderId="0" applyNumberFormat="0" applyBorder="0" applyAlignment="0" applyProtection="0"/>
    <xf numFmtId="0" fontId="18" fillId="9" borderId="0" applyNumberFormat="0" applyBorder="0" applyAlignment="0" applyProtection="0"/>
    <xf numFmtId="0" fontId="16" fillId="10" borderId="4" applyNumberFormat="0" applyAlignment="0" applyProtection="0"/>
    <xf numFmtId="0" fontId="19" fillId="11" borderId="5" applyNumberFormat="0" applyAlignment="0" applyProtection="0"/>
    <xf numFmtId="0" fontId="9" fillId="11" borderId="4" applyNumberFormat="0" applyAlignment="0" applyProtection="0"/>
    <xf numFmtId="0" fontId="17" fillId="0" borderId="6" applyNumberFormat="0" applyFill="0" applyAlignment="0" applyProtection="0"/>
    <xf numFmtId="0" fontId="5" fillId="12" borderId="7" applyNumberFormat="0" applyAlignment="0" applyProtection="0"/>
    <xf numFmtId="0" fontId="22" fillId="0" borderId="0" applyNumberFormat="0" applyFill="0" applyBorder="0" applyAlignment="0" applyProtection="0"/>
    <xf numFmtId="0" fontId="14" fillId="13" borderId="8" applyNumberFormat="0" applyFont="0" applyAlignment="0" applyProtection="0"/>
    <xf numFmtId="0" fontId="11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6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</cellStyleXfs>
  <cellXfs count="29">
    <xf numFmtId="0" fontId="0" fillId="0" borderId="0" xfId="0">
      <alignment vertical="top"/>
    </xf>
    <xf numFmtId="0" fontId="0" fillId="2" borderId="0" xfId="0" applyFill="1">
      <alignment vertical="top"/>
    </xf>
    <xf numFmtId="0" fontId="2" fillId="0" borderId="0" xfId="0" applyFont="1">
      <alignment vertical="top"/>
    </xf>
    <xf numFmtId="0" fontId="13" fillId="2" borderId="0" xfId="2" applyFill="1" applyBorder="1" applyAlignment="1">
      <alignment vertical="center"/>
    </xf>
    <xf numFmtId="0" fontId="20" fillId="0" borderId="0" xfId="5" applyFill="1" applyBorder="1" applyAlignment="1">
      <alignment horizontal="right" vertical="center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right"/>
    </xf>
    <xf numFmtId="0" fontId="20" fillId="2" borderId="0" xfId="5" applyFill="1" applyAlignment="1">
      <alignment horizontal="left" vertical="center"/>
    </xf>
    <xf numFmtId="0" fontId="13" fillId="0" borderId="3" xfId="2" applyFill="1">
      <alignment horizontal="left" vertical="center" indent="1"/>
    </xf>
    <xf numFmtId="0" fontId="23" fillId="0" borderId="0" xfId="14">
      <alignment horizontal="left" indent="1"/>
    </xf>
    <xf numFmtId="0" fontId="14" fillId="0" borderId="0" xfId="16"/>
    <xf numFmtId="0" fontId="0" fillId="6" borderId="0" xfId="13" applyFont="1" applyAlignment="1">
      <alignment vertical="top"/>
    </xf>
    <xf numFmtId="0" fontId="25" fillId="0" borderId="0" xfId="0" applyFont="1">
      <alignment vertical="top"/>
    </xf>
    <xf numFmtId="14" fontId="0" fillId="0" borderId="0" xfId="0" applyNumberFormat="1">
      <alignment vertical="top"/>
    </xf>
    <xf numFmtId="168" fontId="10" fillId="0" borderId="0" xfId="12">
      <alignment horizontal="left" indent="1"/>
    </xf>
    <xf numFmtId="168" fontId="10" fillId="6" borderId="0" xfId="13" applyNumberFormat="1" applyFont="1" applyAlignment="1">
      <alignment horizontal="left" wrapText="1" indent="1"/>
    </xf>
    <xf numFmtId="168" fontId="10" fillId="6" borderId="0" xfId="13" applyNumberFormat="1" applyFont="1" applyAlignment="1">
      <alignment horizontal="left" indent="1"/>
    </xf>
    <xf numFmtId="0" fontId="3" fillId="35" borderId="0" xfId="0" applyFont="1" applyFill="1">
      <alignment vertical="top"/>
    </xf>
    <xf numFmtId="0" fontId="27" fillId="36" borderId="0" xfId="0" applyFont="1" applyFill="1">
      <alignment vertical="top"/>
    </xf>
    <xf numFmtId="0" fontId="3" fillId="37" borderId="0" xfId="0" applyFont="1" applyFill="1">
      <alignment vertical="top"/>
    </xf>
    <xf numFmtId="168" fontId="10" fillId="35" borderId="0" xfId="12" applyFill="1">
      <alignment horizontal="left" indent="1"/>
    </xf>
    <xf numFmtId="0" fontId="3" fillId="0" borderId="0" xfId="0" applyFont="1">
      <alignment vertical="top"/>
    </xf>
    <xf numFmtId="168" fontId="10" fillId="35" borderId="0" xfId="13" applyNumberFormat="1" applyFont="1" applyFill="1" applyAlignment="1">
      <alignment horizontal="left" indent="1"/>
    </xf>
    <xf numFmtId="0" fontId="15" fillId="6" borderId="0" xfId="11">
      <alignment horizontal="left" vertical="top" wrapText="1" indent="1"/>
    </xf>
    <xf numFmtId="0" fontId="0" fillId="6" borderId="0" xfId="13" applyFont="1" applyAlignment="1">
      <alignment vertical="top"/>
    </xf>
    <xf numFmtId="0" fontId="13" fillId="2" borderId="0" xfId="15" applyFill="1"/>
    <xf numFmtId="0" fontId="20" fillId="2" borderId="0" xfId="5" applyFill="1" applyBorder="1">
      <alignment vertical="center"/>
    </xf>
    <xf numFmtId="0" fontId="20" fillId="2" borderId="0" xfId="5" applyFill="1" applyBorder="1" applyAlignment="1">
      <alignment horizontal="left" vertical="center"/>
    </xf>
    <xf numFmtId="0" fontId="27" fillId="37" borderId="0" xfId="0" applyFont="1" applyFill="1">
      <alignment vertical="top"/>
    </xf>
  </cellXfs>
  <cellStyles count="50">
    <cellStyle name="20% - Accent1" xfId="29" builtinId="30" customBuiltin="1"/>
    <cellStyle name="20% - Accent2" xfId="32" builtinId="34" customBuiltin="1"/>
    <cellStyle name="20% - Accent3" xfId="36" builtinId="38" customBuiltin="1"/>
    <cellStyle name="20% - Accent4" xfId="40" builtinId="42" customBuiltin="1"/>
    <cellStyle name="20% - Accent5" xfId="43" builtinId="46" customBuiltin="1"/>
    <cellStyle name="20% - Accent6" xfId="47" builtinId="50" customBuiltin="1"/>
    <cellStyle name="40% - Accent1" xfId="1" builtinId="31" customBuiltin="1"/>
    <cellStyle name="40% - Accent2" xfId="33" builtinId="35" customBuiltin="1"/>
    <cellStyle name="40% - Accent3" xfId="37" builtinId="39" customBuiltin="1"/>
    <cellStyle name="40% - Accent4" xfId="41" builtinId="43" customBuiltin="1"/>
    <cellStyle name="40% - Accent5" xfId="44" builtinId="47" customBuiltin="1"/>
    <cellStyle name="40% - Accent6" xfId="48" builtinId="51" customBuiltin="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5" builtinId="48" customBuiltin="1"/>
    <cellStyle name="60% - Accent6" xfId="49" builtinId="52" customBuiltin="1"/>
    <cellStyle name="Accent1" xfId="3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" builtinId="45" customBuiltin="1"/>
    <cellStyle name="Accent6" xfId="46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Explanatory Text" xfId="27" builtinId="53" customBuiltin="1"/>
    <cellStyle name="Good" xfId="17" builtinId="26" customBuiltin="1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6" builtinId="10" customBuiltin="1"/>
    <cellStyle name="Output" xfId="21" builtinId="21" customBuiltin="1"/>
    <cellStyle name="Percent" xfId="10" builtinId="5" customBuiltin="1"/>
    <cellStyle name="Title" xfId="5" builtinId="15" customBuiltin="1"/>
    <cellStyle name="Total" xfId="28" builtinId="25" customBuiltin="1"/>
    <cellStyle name="Warning Text" xfId="25" builtinId="11" customBuiltin="1"/>
    <cellStyle name="日" xfId="12" xr:uid="{00000000-0005-0000-0000-000008000000}"/>
    <cellStyle name="设置条目" xfId="14" xr:uid="{00000000-0005-0000-0000-00000F000000}"/>
    <cellStyle name="镶边" xfId="13" xr:uid="{00000000-0005-0000-0000-000003000000}"/>
  </cellStyles>
  <dxfs count="2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lobal Calendar">
      <a:dk1>
        <a:sysClr val="windowText" lastClr="000000"/>
      </a:dk1>
      <a:lt1>
        <a:sysClr val="window" lastClr="FFFFFF"/>
      </a:lt1>
      <a:dk2>
        <a:srgbClr val="404040"/>
      </a:dk2>
      <a:lt2>
        <a:srgbClr val="F6F6F1"/>
      </a:lt2>
      <a:accent1>
        <a:srgbClr val="669933"/>
      </a:accent1>
      <a:accent2>
        <a:srgbClr val="E69216"/>
      </a:accent2>
      <a:accent3>
        <a:srgbClr val="609FC2"/>
      </a:accent3>
      <a:accent4>
        <a:srgbClr val="E6B819"/>
      </a:accent4>
      <a:accent5>
        <a:srgbClr val="DA695B"/>
      </a:accent5>
      <a:accent6>
        <a:srgbClr val="956895"/>
      </a:accent6>
      <a:hlink>
        <a:srgbClr val="609FC2"/>
      </a:hlink>
      <a:folHlink>
        <a:srgbClr val="956895"/>
      </a:folHlink>
    </a:clrScheme>
    <a:fontScheme name="Calendar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 fitToPage="1"/>
  </sheetPr>
  <dimension ref="A1:K25"/>
  <sheetViews>
    <sheetView showGridLines="0" zoomScale="70" zoomScaleNormal="70" workbookViewId="0">
      <selection activeCell="Q6" sqref="Q6"/>
    </sheetView>
  </sheetViews>
  <sheetFormatPr defaultColWidth="8.84375" defaultRowHeight="16.5" x14ac:dyDescent="0.45"/>
  <cols>
    <col min="1" max="1" width="2.53515625" customWidth="1"/>
    <col min="2" max="2" width="18.4609375" customWidth="1"/>
    <col min="3" max="8" width="17.765625" customWidth="1"/>
    <col min="9" max="9" width="2.765625" customWidth="1"/>
    <col min="10" max="10" width="15.765625" customWidth="1"/>
    <col min="11" max="11" width="13.765625" customWidth="1"/>
  </cols>
  <sheetData>
    <row r="1" spans="1:11" s="1" customFormat="1" ht="60" customHeight="1" x14ac:dyDescent="0.45">
      <c r="A1"/>
      <c r="B1" s="26" t="str">
        <f>CalendarYear&amp;" 年 1 月 "</f>
        <v xml:space="preserve">2024 年 1 月 </v>
      </c>
      <c r="C1" s="26"/>
      <c r="D1" s="26"/>
      <c r="E1" s="3"/>
      <c r="F1" s="3"/>
      <c r="G1" s="3"/>
      <c r="H1" s="7"/>
      <c r="J1" s="25" t="s">
        <v>1</v>
      </c>
      <c r="K1" s="25"/>
    </row>
    <row r="2" spans="1:11" s="2" customFormat="1" ht="21.75" customHeight="1" thickBot="1" x14ac:dyDescent="0.5">
      <c r="A2"/>
      <c r="B2" s="8" t="str">
        <f>WeekStart</f>
        <v>星期一</v>
      </c>
      <c r="C2" s="8" t="str">
        <f t="shared" ref="C2:H2" si="0">UPPER(TEXT(C3,"aaaa"))</f>
        <v>星期二</v>
      </c>
      <c r="D2" s="8" t="str">
        <f t="shared" si="0"/>
        <v>星期三</v>
      </c>
      <c r="E2" s="8" t="str">
        <f t="shared" si="0"/>
        <v>星期四</v>
      </c>
      <c r="F2" s="8" t="str">
        <f t="shared" si="0"/>
        <v>星期五</v>
      </c>
      <c r="G2" s="8" t="str">
        <f t="shared" si="0"/>
        <v>星期六</v>
      </c>
      <c r="H2" s="8" t="str">
        <f t="shared" si="0"/>
        <v>星期日</v>
      </c>
      <c r="I2" s="12"/>
      <c r="J2" s="10" t="s">
        <v>2</v>
      </c>
      <c r="K2" s="9">
        <v>2024</v>
      </c>
    </row>
    <row r="3" spans="1:11" s="5" customFormat="1" ht="19.5" customHeight="1" x14ac:dyDescent="0.45">
      <c r="A3"/>
      <c r="B3" s="20">
        <f t="array" ref="B3:H3">DaysAndWeeks+DATE(CalendarYear,1,1)-WEEKDAY(DATE(CalendarYear,1,1),(WeekStart="星期一")+1)+1</f>
        <v>45292</v>
      </c>
      <c r="C3" s="14">
        <v>45293</v>
      </c>
      <c r="D3" s="14">
        <v>45294</v>
      </c>
      <c r="E3" s="14">
        <v>45295</v>
      </c>
      <c r="F3" s="14">
        <v>45296</v>
      </c>
      <c r="G3" s="14">
        <v>45297</v>
      </c>
      <c r="H3" s="14">
        <v>45298</v>
      </c>
      <c r="J3" s="10" t="s">
        <v>3</v>
      </c>
      <c r="K3" s="9" t="s">
        <v>4</v>
      </c>
    </row>
    <row r="4" spans="1:11" ht="58" customHeight="1" x14ac:dyDescent="0.45">
      <c r="B4" s="17" t="s">
        <v>5</v>
      </c>
      <c r="G4" s="18" t="s">
        <v>6</v>
      </c>
      <c r="H4" s="18" t="s">
        <v>6</v>
      </c>
      <c r="J4" s="13"/>
    </row>
    <row r="5" spans="1:11" s="5" customFormat="1" ht="19.5" customHeight="1" x14ac:dyDescent="0.45">
      <c r="A5"/>
      <c r="B5" s="15">
        <f t="array" ref="B5:H5">DaysAndWeeks+DATE(CalendarYear,1,1)-WEEKDAY(DATE(CalendarYear,1,1),(WeekStart="星期一")+1)+8</f>
        <v>45299</v>
      </c>
      <c r="C5" s="15">
        <v>45300</v>
      </c>
      <c r="D5" s="15">
        <v>45301</v>
      </c>
      <c r="E5" s="15">
        <v>45302</v>
      </c>
      <c r="F5" s="15">
        <v>45303</v>
      </c>
      <c r="G5" s="15">
        <v>45304</v>
      </c>
      <c r="H5" s="15">
        <v>45305</v>
      </c>
    </row>
    <row r="6" spans="1:11" ht="58" customHeight="1" x14ac:dyDescent="0.45">
      <c r="B6" s="11"/>
      <c r="C6" s="11"/>
      <c r="D6" s="11"/>
      <c r="E6" s="11"/>
      <c r="F6" s="11"/>
      <c r="G6" s="18" t="s">
        <v>6</v>
      </c>
      <c r="H6" s="18" t="s">
        <v>6</v>
      </c>
      <c r="J6" s="6"/>
    </row>
    <row r="7" spans="1:11" s="5" customFormat="1" ht="19.5" customHeight="1" x14ac:dyDescent="0.45">
      <c r="A7"/>
      <c r="B7" s="14">
        <f t="array" ref="B7:H7">DaysAndWeeks+DATE(CalendarYear,1,1)-WEEKDAY(DATE(CalendarYear,1,1),(WeekStart="星期一")+1)+15</f>
        <v>45306</v>
      </c>
      <c r="C7" s="14">
        <v>45307</v>
      </c>
      <c r="D7" s="14">
        <v>45308</v>
      </c>
      <c r="E7" s="14">
        <v>45309</v>
      </c>
      <c r="F7" s="14">
        <v>45310</v>
      </c>
      <c r="G7" s="14">
        <v>45311</v>
      </c>
      <c r="H7" s="14">
        <v>45312</v>
      </c>
      <c r="J7" s="6"/>
    </row>
    <row r="8" spans="1:11" ht="58" customHeight="1" x14ac:dyDescent="0.45">
      <c r="G8" s="18" t="s">
        <v>6</v>
      </c>
      <c r="H8" s="18" t="s">
        <v>6</v>
      </c>
    </row>
    <row r="9" spans="1:11" s="5" customFormat="1" ht="19.5" customHeight="1" x14ac:dyDescent="0.45">
      <c r="A9"/>
      <c r="B9" s="15">
        <f t="array" ref="B9:H9">DaysAndWeeks+DATE(CalendarYear,1,1)-WEEKDAY(DATE(CalendarYear,1,1),(WeekStart="星期一")+1)+22</f>
        <v>45313</v>
      </c>
      <c r="C9" s="15">
        <v>45314</v>
      </c>
      <c r="D9" s="15">
        <v>45315</v>
      </c>
      <c r="E9" s="15">
        <v>45316</v>
      </c>
      <c r="F9" s="15">
        <v>45317</v>
      </c>
      <c r="G9" s="15">
        <v>45318</v>
      </c>
      <c r="H9" s="15">
        <v>45319</v>
      </c>
    </row>
    <row r="10" spans="1:11" ht="58" customHeight="1" x14ac:dyDescent="0.45">
      <c r="B10" s="11"/>
      <c r="C10" s="11"/>
      <c r="D10" s="11"/>
      <c r="E10" s="11"/>
      <c r="F10" s="11"/>
      <c r="G10" s="18" t="s">
        <v>6</v>
      </c>
      <c r="H10" s="18" t="s">
        <v>6</v>
      </c>
    </row>
    <row r="11" spans="1:11" s="5" customFormat="1" ht="19.5" customHeight="1" x14ac:dyDescent="0.45">
      <c r="A11"/>
      <c r="B11" s="14">
        <f t="array" ref="B11:H11">DaysAndWeeks+DATE(CalendarYear,1,1)-WEEKDAY(DATE(CalendarYear,1,1),(WeekStart="星期一")+1)+29</f>
        <v>45320</v>
      </c>
      <c r="C11" s="14">
        <v>45321</v>
      </c>
      <c r="D11" s="14">
        <v>45322</v>
      </c>
      <c r="E11" s="14">
        <v>45323</v>
      </c>
      <c r="F11" s="14">
        <v>45324</v>
      </c>
      <c r="G11" s="14">
        <v>45325</v>
      </c>
      <c r="H11" s="14">
        <v>45326</v>
      </c>
    </row>
    <row r="12" spans="1:11" ht="58" customHeight="1" x14ac:dyDescent="0.45"/>
    <row r="13" spans="1:11" s="5" customFormat="1" ht="19.5" customHeight="1" x14ac:dyDescent="0.45">
      <c r="A13"/>
      <c r="B13" s="15">
        <f t="array" ref="B13:C13">DaysAndWeeks+DATE(CalendarYear,1,1)-WEEKDAY(DATE(CalendarYear,1,1),(WeekStart="星期一")+1)+36</f>
        <v>45327</v>
      </c>
      <c r="C13" s="15">
        <v>45328</v>
      </c>
      <c r="D13" s="23" t="s">
        <v>0</v>
      </c>
      <c r="E13" s="24"/>
      <c r="F13" s="24"/>
      <c r="G13" s="24"/>
      <c r="H13" s="24"/>
    </row>
    <row r="14" spans="1:11" ht="58" customHeight="1" x14ac:dyDescent="0.45">
      <c r="B14" s="11"/>
      <c r="C14" s="11"/>
      <c r="D14" s="23"/>
      <c r="E14" s="24"/>
      <c r="F14" s="24"/>
      <c r="G14" s="24"/>
      <c r="H14" s="24"/>
    </row>
    <row r="25" spans="7:7" x14ac:dyDescent="0.45">
      <c r="G25" s="19"/>
    </row>
  </sheetData>
  <mergeCells count="4">
    <mergeCell ref="D13:D14"/>
    <mergeCell ref="E13:H14"/>
    <mergeCell ref="J1:K1"/>
    <mergeCell ref="B1:D1"/>
  </mergeCells>
  <phoneticPr fontId="1" type="noConversion"/>
  <conditionalFormatting sqref="B3:G3">
    <cfRule type="expression" dxfId="23" priority="23">
      <formula>DAY(B3)&gt;8</formula>
    </cfRule>
  </conditionalFormatting>
  <conditionalFormatting sqref="B11:H11 B13:C13">
    <cfRule type="expression" dxfId="22" priority="24">
      <formula>AND(DAY(B11)&gt;=1,DAY(B11)&lt;=15)</formula>
    </cfRule>
  </conditionalFormatting>
  <dataValidations count="13">
    <dataValidation type="list" errorStyle="warning" allowBlank="1" showInputMessage="1" showErrorMessage="1" error="从列表中选择一天。选择“取消”，然后按 Alt+向下箭头键从下拉列表中选择一天" prompt="在此单元格中选择周开始日期。按 Alt+向下箭头键打开下拉列表，按向下箭头键，然后按 Enter 进行选择" sqref="K3" xr:uid="{00000000-0002-0000-0000-000000000000}">
      <formula1>"星期日,星期一"</formula1>
    </dataValidation>
    <dataValidation allowBlank="1" showInputMessage="1" showErrorMessage="1" prompt="在此工作簿中创建自定义的单月日历。使用此“1 月”工作表自定义年份以及所有月份的周开始日期。每月均位于单独的工作表上。" sqref="A1" xr:uid="{00000000-0002-0000-0000-000001000000}"/>
    <dataValidation allowBlank="1" showInputMessage="1" showErrorMessage="1" prompt="输入年份，并在下面的单元格中选择日历开始日期。这些日历设置单元格将不会打印" sqref="J1:K1" xr:uid="{00000000-0002-0000-0000-000002000000}"/>
    <dataValidation allowBlank="1" showInputMessage="1" showErrorMessage="1" prompt="在右侧单元格中输入年份" sqref="J2" xr:uid="{00000000-0002-0000-0000-000003000000}"/>
    <dataValidation allowBlank="1" showInputMessage="1" showErrorMessage="1" prompt="在右侧单元格中选择周开始日期" sqref="J3" xr:uid="{00000000-0002-0000-0000-000004000000}"/>
    <dataValidation allowBlank="1" showInputMessage="1" showErrorMessage="1" prompt="在此单元格中输入年份" sqref="K2" xr:uid="{00000000-0002-0000-0000-000005000000}"/>
    <dataValidation allowBlank="1" showInputMessage="1" showErrorMessage="1" prompt="此行包含此日历的工作日名称。此单元格包含一周的开始日期。若要更改周开始日期，请在此工作表的单元格 K3 中输入一个新的工作日。" sqref="B2" xr:uid="{00000000-0002-0000-0000-000006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000-000007000000}"/>
    <dataValidation allowBlank="1" showInputMessage="1" showErrorMessage="1" prompt="根据单元格 K2 中输入的年份自动更新此单元格中的年份。下方的日历具有上个月和下个月的日期，字体底纹较浅" sqref="B1:D1" xr:uid="{00000000-0002-0000-0000-000008000000}"/>
    <dataValidation allowBlank="1" showInputMessage="1" showErrorMessage="1" prompt="自动确定的工作日" sqref="C2:H2" xr:uid="{00000000-0002-0000-0000-000009000000}"/>
    <dataValidation allowBlank="1" showInputMessage="1" showErrorMessage="1" prompt="此行和第 6、8、10、12 和 14 行包含的单元格用于输入与上述单元格中的日历日相关的每日备注" sqref="B4" xr:uid="{00000000-0002-0000-0000-00000A000000}"/>
    <dataValidation allowBlank="1" showInputMessage="1" showErrorMessage="1" prompt="在此单元格中输入备注" sqref="E13:H14" xr:uid="{00000000-0002-0000-0000-00000B000000}"/>
    <dataValidation allowBlank="1" showInputMessage="1" showErrorMessage="1" prompt="在右侧单元格中输入备注" sqref="D13:D14" xr:uid="{00000000-0002-0000-0000-00000C000000}"/>
  </dataValidations>
  <printOptions horizontalCentered="1" verticalCentered="1"/>
  <pageMargins left="0.7" right="0.7" top="0.75" bottom="0.75" header="0.3" footer="0.3"/>
  <pageSetup paperSize="9" orientation="landscape" r:id="rId1"/>
  <headerFooter differentFirst="1" alignWithMargins="0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249977111117893"/>
    <pageSetUpPr fitToPage="1"/>
  </sheetPr>
  <dimension ref="A1:H27"/>
  <sheetViews>
    <sheetView showGridLines="0" zoomScale="70" zoomScaleNormal="70" workbookViewId="0">
      <selection activeCell="E20" sqref="E20"/>
    </sheetView>
  </sheetViews>
  <sheetFormatPr defaultColWidth="8.84375" defaultRowHeight="16.5" x14ac:dyDescent="0.45"/>
  <cols>
    <col min="1" max="1" width="2.53515625" customWidth="1"/>
    <col min="2" max="2" width="18.4609375" customWidth="1"/>
    <col min="3" max="8" width="17.765625" customWidth="1"/>
    <col min="9" max="9" width="2.765625" customWidth="1"/>
    <col min="10" max="10" width="10.69140625" customWidth="1"/>
  </cols>
  <sheetData>
    <row r="1" spans="1:8" s="1" customFormat="1" ht="60" customHeight="1" x14ac:dyDescent="0.45">
      <c r="A1"/>
      <c r="B1" s="27" t="str">
        <f>CalendarYear&amp;" 年 2 月 "</f>
        <v xml:space="preserve">2024 年 2 月 </v>
      </c>
      <c r="C1" s="27"/>
      <c r="D1" s="27"/>
      <c r="E1" s="3"/>
      <c r="F1" s="3"/>
      <c r="G1" s="3"/>
      <c r="H1" s="4"/>
    </row>
    <row r="2" spans="1:8" s="2" customFormat="1" ht="21.75" customHeight="1" thickBot="1" x14ac:dyDescent="0.5">
      <c r="A2"/>
      <c r="B2" s="8" t="str">
        <f>IF(WeekStart="星期日", "星期日","星期一")</f>
        <v>星期一</v>
      </c>
      <c r="C2" s="8" t="str">
        <f t="shared" ref="C2:H2" si="0">UPPER(TEXT(C3,"aaaa"))</f>
        <v>星期二</v>
      </c>
      <c r="D2" s="8" t="str">
        <f t="shared" si="0"/>
        <v>星期三</v>
      </c>
      <c r="E2" s="8" t="str">
        <f t="shared" si="0"/>
        <v>星期四</v>
      </c>
      <c r="F2" s="8" t="str">
        <f t="shared" si="0"/>
        <v>星期五</v>
      </c>
      <c r="G2" s="8" t="str">
        <f t="shared" si="0"/>
        <v>星期六</v>
      </c>
      <c r="H2" s="8" t="str">
        <f t="shared" si="0"/>
        <v>星期日</v>
      </c>
    </row>
    <row r="3" spans="1:8" s="5" customFormat="1" ht="19.5" customHeight="1" x14ac:dyDescent="0.45">
      <c r="A3"/>
      <c r="B3" s="14">
        <f t="array" ref="B3:H3">DaysAndWeeks+DATE(CalendarYear,2,1)-WEEKDAY(DATE(CalendarYear,2,1),(WeekStart="星期一")+1)+1</f>
        <v>45320</v>
      </c>
      <c r="C3" s="14">
        <v>45321</v>
      </c>
      <c r="D3" s="14">
        <v>45322</v>
      </c>
      <c r="E3" s="14">
        <v>45323</v>
      </c>
      <c r="F3" s="14">
        <v>45324</v>
      </c>
      <c r="G3" s="14">
        <v>45325</v>
      </c>
      <c r="H3" s="14">
        <v>45326</v>
      </c>
    </row>
    <row r="4" spans="1:8" ht="58" customHeight="1" x14ac:dyDescent="0.45">
      <c r="G4" s="18" t="s">
        <v>6</v>
      </c>
      <c r="H4" s="18" t="s">
        <v>6</v>
      </c>
    </row>
    <row r="5" spans="1:8" s="5" customFormat="1" ht="19.5" customHeight="1" x14ac:dyDescent="0.45">
      <c r="A5"/>
      <c r="B5" s="16">
        <f t="array" ref="B5:H5">DaysAndWeeks+DATE(CalendarYear,2,1)-WEEKDAY(DATE(CalendarYear,2,1),(WeekStart="星期一")+1)+8</f>
        <v>45327</v>
      </c>
      <c r="C5" s="16">
        <v>45328</v>
      </c>
      <c r="D5" s="16">
        <v>45329</v>
      </c>
      <c r="E5" s="16">
        <v>45330</v>
      </c>
      <c r="F5" s="16">
        <v>45331</v>
      </c>
      <c r="G5" s="16">
        <v>45332</v>
      </c>
      <c r="H5" s="16">
        <v>45333</v>
      </c>
    </row>
    <row r="6" spans="1:8" ht="58" customHeight="1" x14ac:dyDescent="0.45">
      <c r="B6" s="11"/>
      <c r="C6" s="11"/>
      <c r="D6" s="11"/>
      <c r="E6" s="11"/>
      <c r="F6" s="11"/>
      <c r="G6" s="18" t="s">
        <v>6</v>
      </c>
      <c r="H6" s="18" t="s">
        <v>6</v>
      </c>
    </row>
    <row r="7" spans="1:8" s="5" customFormat="1" ht="19.5" customHeight="1" x14ac:dyDescent="0.45">
      <c r="A7"/>
      <c r="B7" s="20">
        <f t="array" ref="B7:H7">DaysAndWeeks+DATE(CalendarYear,2,1)-WEEKDAY(DATE(CalendarYear,2,1),(WeekStart="星期一")+1)+15</f>
        <v>45334</v>
      </c>
      <c r="C7" s="20">
        <v>45335</v>
      </c>
      <c r="D7" s="20">
        <v>45336</v>
      </c>
      <c r="E7" s="14">
        <v>45337</v>
      </c>
      <c r="F7" s="14">
        <v>45338</v>
      </c>
      <c r="G7" s="14">
        <v>45339</v>
      </c>
      <c r="H7" s="14">
        <v>45340</v>
      </c>
    </row>
    <row r="8" spans="1:8" ht="58" customHeight="1" x14ac:dyDescent="0.45">
      <c r="B8" s="17" t="s">
        <v>7</v>
      </c>
      <c r="C8" s="17" t="s">
        <v>8</v>
      </c>
      <c r="D8" s="17" t="s">
        <v>9</v>
      </c>
      <c r="G8" s="18" t="s">
        <v>6</v>
      </c>
      <c r="H8" s="18" t="s">
        <v>6</v>
      </c>
    </row>
    <row r="9" spans="1:8" s="5" customFormat="1" ht="19.5" customHeight="1" x14ac:dyDescent="0.45">
      <c r="A9"/>
      <c r="B9" s="16">
        <f t="array" ref="B9:H9">DaysAndWeeks+DATE(CalendarYear,2,1)-WEEKDAY(DATE(CalendarYear,2,1),(WeekStart="星期一")+1)+22</f>
        <v>45341</v>
      </c>
      <c r="C9" s="16">
        <v>45342</v>
      </c>
      <c r="D9" s="16">
        <v>45343</v>
      </c>
      <c r="E9" s="16">
        <v>45344</v>
      </c>
      <c r="F9" s="16">
        <v>45345</v>
      </c>
      <c r="G9" s="16">
        <v>45346</v>
      </c>
      <c r="H9" s="16">
        <v>45347</v>
      </c>
    </row>
    <row r="10" spans="1:8" ht="58" customHeight="1" x14ac:dyDescent="0.45">
      <c r="B10" s="11"/>
      <c r="C10" s="11"/>
      <c r="D10" s="11"/>
      <c r="E10" s="11"/>
      <c r="F10" s="11"/>
      <c r="G10" s="18" t="s">
        <v>6</v>
      </c>
      <c r="H10" s="18" t="s">
        <v>6</v>
      </c>
    </row>
    <row r="11" spans="1:8" s="5" customFormat="1" ht="19.5" customHeight="1" x14ac:dyDescent="0.45">
      <c r="A11"/>
      <c r="B11" s="14">
        <f t="array" ref="B11:H11">DaysAndWeeks+DATE(CalendarYear,2,1)-WEEKDAY(DATE(CalendarYear,2,1),(WeekStart="星期一")+1)+29</f>
        <v>45348</v>
      </c>
      <c r="C11" s="14">
        <v>45349</v>
      </c>
      <c r="D11" s="14">
        <v>45350</v>
      </c>
      <c r="E11" s="14">
        <v>45351</v>
      </c>
      <c r="F11" s="14">
        <v>45352</v>
      </c>
      <c r="G11" s="14">
        <v>45353</v>
      </c>
      <c r="H11" s="14">
        <v>45354</v>
      </c>
    </row>
    <row r="12" spans="1:8" ht="58" customHeight="1" x14ac:dyDescent="0.45"/>
    <row r="13" spans="1:8" s="5" customFormat="1" ht="19.5" customHeight="1" x14ac:dyDescent="0.45">
      <c r="A13"/>
      <c r="B13" s="16">
        <f t="array" ref="B13:C13">DaysAndWeeks+DATE(CalendarYear,2,1)-WEEKDAY(DATE(CalendarYear,2,1),(WeekStart="星期一")+1)+36</f>
        <v>45355</v>
      </c>
      <c r="C13" s="16">
        <v>45356</v>
      </c>
      <c r="D13" s="23" t="s">
        <v>0</v>
      </c>
      <c r="E13" s="24"/>
      <c r="F13" s="24"/>
      <c r="G13" s="24"/>
      <c r="H13" s="24"/>
    </row>
    <row r="14" spans="1:8" ht="58" customHeight="1" x14ac:dyDescent="0.45">
      <c r="B14" s="11"/>
      <c r="C14" s="11"/>
      <c r="D14" s="23"/>
      <c r="E14" s="24"/>
      <c r="F14" s="24"/>
      <c r="G14" s="24"/>
      <c r="H14" s="24"/>
    </row>
    <row r="27" spans="4:4" x14ac:dyDescent="0.45">
      <c r="D27" s="19"/>
    </row>
  </sheetData>
  <mergeCells count="3">
    <mergeCell ref="D13:D14"/>
    <mergeCell ref="E13:H14"/>
    <mergeCell ref="B1:D1"/>
  </mergeCells>
  <phoneticPr fontId="1" type="noConversion"/>
  <conditionalFormatting sqref="B3:G3">
    <cfRule type="expression" dxfId="21" priority="1">
      <formula>DAY(B3)&gt;8</formula>
    </cfRule>
  </conditionalFormatting>
  <conditionalFormatting sqref="B11:H11 B13:C13">
    <cfRule type="expression" dxfId="20" priority="2">
      <formula>AND(DAY(B11)&gt;=1,DAY(B11)&lt;=15)</formula>
    </cfRule>
  </conditionalFormatting>
  <dataValidations count="8">
    <dataValidation allowBlank="1" showInputMessage="1" showErrorMessage="1" prompt="自动确定工作日" sqref="C2:H2" xr:uid="{00000000-0002-0000-0100-000000000000}"/>
    <dataValidation allowBlank="1" showInputMessage="1" showErrorMessage="1" prompt="根据“1 月”工作表中输入的年份自动更新此单元格中的年份。下方的日历具有上个月和下个月的日期，字体底纹较浅" sqref="B1:D1" xr:uid="{00000000-0002-0000-0100-000001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100-000002000000}"/>
    <dataValidation allowBlank="1" showInputMessage="1" showErrorMessage="1" prompt="此行包含此日历的工作日名称。此单元格包含一周的开始日期。若要更改周开始日期，请在“1 月”工作表的单元格 K3 中输入一个新的工作日" sqref="B2" xr:uid="{00000000-0002-0000-0100-000003000000}"/>
    <dataValidation allowBlank="1" showInputMessage="1" showErrorMessage="1" prompt="2 月日历" sqref="A1" xr:uid="{00000000-0002-0000-0100-000004000000}"/>
    <dataValidation allowBlank="1" showInputMessage="1" showErrorMessage="1" prompt="在右侧单元格中输入备注" sqref="D13:D14" xr:uid="{00000000-0002-0000-0100-000005000000}"/>
    <dataValidation allowBlank="1" showInputMessage="1" showErrorMessage="1" prompt="在此单元格中输入备注" sqref="E13:H14" xr:uid="{00000000-0002-0000-0100-000006000000}"/>
    <dataValidation allowBlank="1" showInputMessage="1" showErrorMessage="1" prompt="此行和第 6、8、10、12 和 14 行包含的单元格用于输入与上述单元格中的日历日相关的每日备注" sqref="B4" xr:uid="{00000000-0002-0000-0100-000007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  <pageSetUpPr fitToPage="1"/>
  </sheetPr>
  <dimension ref="B1:H14"/>
  <sheetViews>
    <sheetView showGridLines="0" zoomScale="70" zoomScaleNormal="70" workbookViewId="0">
      <selection activeCell="F25" sqref="F25"/>
    </sheetView>
  </sheetViews>
  <sheetFormatPr defaultColWidth="8.84375" defaultRowHeight="16.5" x14ac:dyDescent="0.45"/>
  <cols>
    <col min="1" max="1" width="2.53515625" customWidth="1"/>
    <col min="2" max="2" width="18.4609375" customWidth="1"/>
    <col min="3" max="8" width="17.765625" customWidth="1"/>
    <col min="9" max="9" width="2.765625" customWidth="1"/>
    <col min="10" max="10" width="10.69140625" customWidth="1"/>
  </cols>
  <sheetData>
    <row r="1" spans="2:8" ht="60" customHeight="1" x14ac:dyDescent="0.45">
      <c r="B1" s="27" t="str">
        <f>CalendarYear&amp;" 年 3 月 "</f>
        <v xml:space="preserve">2024 年 3 月 </v>
      </c>
      <c r="C1" s="27"/>
      <c r="D1" s="27"/>
      <c r="E1" s="3"/>
      <c r="F1" s="3"/>
      <c r="G1" s="3"/>
      <c r="H1" s="4"/>
    </row>
    <row r="2" spans="2:8" ht="21.75" customHeight="1" thickBot="1" x14ac:dyDescent="0.5">
      <c r="B2" s="8" t="str">
        <f>IF(WeekStart="星期日", "星期日","星期一")</f>
        <v>星期一</v>
      </c>
      <c r="C2" s="8" t="str">
        <f t="shared" ref="C2:H2" si="0">UPPER(TEXT(C3,"aaaa"))</f>
        <v>星期二</v>
      </c>
      <c r="D2" s="8" t="str">
        <f t="shared" si="0"/>
        <v>星期三</v>
      </c>
      <c r="E2" s="8" t="str">
        <f t="shared" si="0"/>
        <v>星期四</v>
      </c>
      <c r="F2" s="8" t="str">
        <f t="shared" si="0"/>
        <v>星期五</v>
      </c>
      <c r="G2" s="8" t="str">
        <f t="shared" si="0"/>
        <v>星期六</v>
      </c>
      <c r="H2" s="8" t="str">
        <f t="shared" si="0"/>
        <v>星期日</v>
      </c>
    </row>
    <row r="3" spans="2:8" ht="19.5" customHeight="1" x14ac:dyDescent="0.45">
      <c r="B3" s="14">
        <f t="array" ref="B3:H3">DaysAndWeeks+DATE(CalendarYear,3,1)-WEEKDAY(DATE(CalendarYear,3,1),(WeekStart="星期一")+1)+1</f>
        <v>45348</v>
      </c>
      <c r="C3" s="14">
        <v>45349</v>
      </c>
      <c r="D3" s="14">
        <v>45350</v>
      </c>
      <c r="E3" s="14">
        <v>45351</v>
      </c>
      <c r="F3" s="14">
        <v>45352</v>
      </c>
      <c r="G3" s="14">
        <v>45353</v>
      </c>
      <c r="H3" s="14">
        <v>45354</v>
      </c>
    </row>
    <row r="4" spans="2:8" ht="58" customHeight="1" x14ac:dyDescent="0.45">
      <c r="G4" s="18" t="s">
        <v>6</v>
      </c>
      <c r="H4" s="18" t="s">
        <v>6</v>
      </c>
    </row>
    <row r="5" spans="2:8" ht="19.5" customHeight="1" x14ac:dyDescent="0.45">
      <c r="B5" s="16">
        <f t="array" ref="B5:H5">DaysAndWeeks+DATE(CalendarYear,3,1)-WEEKDAY(DATE(CalendarYear,3,1),(WeekStart="星期一")+1)+8</f>
        <v>45355</v>
      </c>
      <c r="C5" s="16">
        <v>45356</v>
      </c>
      <c r="D5" s="16">
        <v>45357</v>
      </c>
      <c r="E5" s="16">
        <v>45358</v>
      </c>
      <c r="F5" s="16">
        <v>45359</v>
      </c>
      <c r="G5" s="16">
        <v>45360</v>
      </c>
      <c r="H5" s="16">
        <v>45361</v>
      </c>
    </row>
    <row r="6" spans="2:8" ht="58" customHeight="1" x14ac:dyDescent="0.45">
      <c r="B6" s="11"/>
      <c r="C6" s="11"/>
      <c r="D6" s="11"/>
      <c r="E6" s="11"/>
      <c r="F6" s="11"/>
      <c r="G6" s="18" t="s">
        <v>6</v>
      </c>
      <c r="H6" s="18" t="s">
        <v>6</v>
      </c>
    </row>
    <row r="7" spans="2:8" ht="19.5" customHeight="1" x14ac:dyDescent="0.45">
      <c r="B7" s="14">
        <f t="array" ref="B7:H7">DaysAndWeeks+DATE(CalendarYear,3,1)-WEEKDAY(DATE(CalendarYear,3,1),(WeekStart="星期一")+1)+15</f>
        <v>45362</v>
      </c>
      <c r="C7" s="14">
        <v>45363</v>
      </c>
      <c r="D7" s="14">
        <v>45364</v>
      </c>
      <c r="E7" s="14">
        <v>45365</v>
      </c>
      <c r="F7" s="14">
        <v>45366</v>
      </c>
      <c r="G7" s="14">
        <v>45367</v>
      </c>
      <c r="H7" s="14">
        <v>45368</v>
      </c>
    </row>
    <row r="8" spans="2:8" ht="58" customHeight="1" x14ac:dyDescent="0.45">
      <c r="G8" s="18" t="s">
        <v>6</v>
      </c>
      <c r="H8" s="18" t="s">
        <v>6</v>
      </c>
    </row>
    <row r="9" spans="2:8" ht="19.5" customHeight="1" x14ac:dyDescent="0.45">
      <c r="B9" s="16">
        <f t="array" ref="B9:H9">DaysAndWeeks+DATE(CalendarYear,3,1)-WEEKDAY(DATE(CalendarYear,3,1),(WeekStart="星期一")+1)+22</f>
        <v>45369</v>
      </c>
      <c r="C9" s="16">
        <v>45370</v>
      </c>
      <c r="D9" s="16">
        <v>45371</v>
      </c>
      <c r="E9" s="16">
        <v>45372</v>
      </c>
      <c r="F9" s="16">
        <v>45373</v>
      </c>
      <c r="G9" s="16">
        <v>45374</v>
      </c>
      <c r="H9" s="16">
        <v>45375</v>
      </c>
    </row>
    <row r="10" spans="2:8" ht="58" customHeight="1" x14ac:dyDescent="0.45">
      <c r="B10" s="11"/>
      <c r="C10" s="11"/>
      <c r="D10" s="11"/>
      <c r="E10" s="11"/>
      <c r="F10" s="11"/>
      <c r="G10" s="18" t="s">
        <v>6</v>
      </c>
      <c r="H10" s="18" t="s">
        <v>6</v>
      </c>
    </row>
    <row r="11" spans="2:8" ht="19.5" customHeight="1" x14ac:dyDescent="0.45">
      <c r="B11" s="14">
        <f t="array" ref="B11:H11">DaysAndWeeks+DATE(CalendarYear,3,1)-WEEKDAY(DATE(CalendarYear,3,1),(WeekStart="星期一")+1)+29</f>
        <v>45376</v>
      </c>
      <c r="C11" s="14">
        <v>45377</v>
      </c>
      <c r="D11" s="14">
        <v>45378</v>
      </c>
      <c r="E11" s="14">
        <v>45379</v>
      </c>
      <c r="F11" s="20">
        <v>45380</v>
      </c>
      <c r="G11" s="14">
        <v>45381</v>
      </c>
      <c r="H11" s="14">
        <v>45382</v>
      </c>
    </row>
    <row r="12" spans="2:8" ht="58" customHeight="1" x14ac:dyDescent="0.45">
      <c r="F12" s="17" t="s">
        <v>10</v>
      </c>
      <c r="G12" s="18" t="s">
        <v>6</v>
      </c>
      <c r="H12" s="18" t="s">
        <v>6</v>
      </c>
    </row>
    <row r="13" spans="2:8" ht="19.5" customHeight="1" x14ac:dyDescent="0.45">
      <c r="B13" s="16">
        <f t="array" ref="B13:C13">DaysAndWeeks+DATE(CalendarYear,3,1)-WEEKDAY(DATE(CalendarYear,3,1),(WeekStart="星期一")+1)+36</f>
        <v>45383</v>
      </c>
      <c r="C13" s="16">
        <v>45384</v>
      </c>
      <c r="D13" s="23" t="s">
        <v>0</v>
      </c>
      <c r="E13" s="24"/>
      <c r="F13" s="24"/>
      <c r="G13" s="24"/>
      <c r="H13" s="24"/>
    </row>
    <row r="14" spans="2:8" ht="58" customHeight="1" x14ac:dyDescent="0.45">
      <c r="B14" s="11"/>
      <c r="C14" s="11"/>
      <c r="D14" s="23"/>
      <c r="E14" s="24"/>
      <c r="F14" s="24"/>
      <c r="G14" s="24"/>
      <c r="H14" s="24"/>
    </row>
  </sheetData>
  <mergeCells count="3">
    <mergeCell ref="D13:D14"/>
    <mergeCell ref="E13:H14"/>
    <mergeCell ref="B1:D1"/>
  </mergeCells>
  <phoneticPr fontId="26" type="noConversion"/>
  <conditionalFormatting sqref="B3:G3">
    <cfRule type="expression" dxfId="19" priority="1">
      <formula>DAY(B3)&gt;8</formula>
    </cfRule>
  </conditionalFormatting>
  <conditionalFormatting sqref="B11:H11 B13:C13">
    <cfRule type="expression" dxfId="18" priority="2">
      <formula>AND(DAY(B11)&gt;=1,DAY(B11)&lt;=15)</formula>
    </cfRule>
  </conditionalFormatting>
  <dataValidations count="8">
    <dataValidation allowBlank="1" showInputMessage="1" showErrorMessage="1" prompt="此行和第 6、8、10、12 和 14 行包含的单元格用于输入与上述单元格中的日历日相关的每日备注" sqref="B4" xr:uid="{00000000-0002-0000-0200-000000000000}"/>
    <dataValidation allowBlank="1" showInputMessage="1" showErrorMessage="1" prompt="在此单元格中输入备注" sqref="E13:H14" xr:uid="{00000000-0002-0000-0200-000001000000}"/>
    <dataValidation allowBlank="1" showInputMessage="1" showErrorMessage="1" prompt="在右侧单元格中输入备注" sqref="D13:D14" xr:uid="{00000000-0002-0000-0200-000002000000}"/>
    <dataValidation allowBlank="1" showInputMessage="1" showErrorMessage="1" prompt="3 月日历" sqref="A1" xr:uid="{00000000-0002-0000-0200-000003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200-000004000000}"/>
    <dataValidation allowBlank="1" showInputMessage="1" showErrorMessage="1" prompt="根据“1 月”工作表中输入的年份自动更新此单元格中的年份。下方的日历具有上个月和下个月的日期，字体底纹较浅" sqref="B1:D1" xr:uid="{00000000-0002-0000-0200-000005000000}"/>
    <dataValidation allowBlank="1" showInputMessage="1" showErrorMessage="1" prompt="自动确定工作日" sqref="C2:H2" xr:uid="{00000000-0002-0000-0200-000006000000}"/>
    <dataValidation allowBlank="1" showInputMessage="1" showErrorMessage="1" prompt="此行包含此日历的工作日名称。此单元格包含一周的开始日期。若要更改周开始日期，请在“1 月”工作表的单元格 K3 中输入一个新的工作日" sqref="B2" xr:uid="{00000000-0002-0000-0200-000007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39997558519241921"/>
    <pageSetUpPr fitToPage="1"/>
  </sheetPr>
  <dimension ref="B1:H27"/>
  <sheetViews>
    <sheetView showGridLines="0" zoomScale="70" zoomScaleNormal="70" workbookViewId="0">
      <selection activeCell="E13" sqref="E13:H14"/>
    </sheetView>
  </sheetViews>
  <sheetFormatPr defaultColWidth="8.84375" defaultRowHeight="16.5" x14ac:dyDescent="0.45"/>
  <cols>
    <col min="1" max="1" width="2.53515625" customWidth="1"/>
    <col min="2" max="2" width="18.4609375" customWidth="1"/>
    <col min="3" max="8" width="17.765625" customWidth="1"/>
    <col min="9" max="9" width="2.765625" customWidth="1"/>
    <col min="10" max="10" width="10.69140625" customWidth="1"/>
  </cols>
  <sheetData>
    <row r="1" spans="2:8" ht="60" customHeight="1" x14ac:dyDescent="0.45">
      <c r="B1" s="27" t="str">
        <f>CalendarYear&amp;" 年 4 月 "</f>
        <v xml:space="preserve">2024 年 4 月 </v>
      </c>
      <c r="C1" s="27"/>
      <c r="D1" s="27"/>
      <c r="E1" s="3"/>
      <c r="F1" s="3"/>
      <c r="G1" s="3"/>
      <c r="H1" s="4"/>
    </row>
    <row r="2" spans="2:8" ht="21.75" customHeight="1" thickBot="1" x14ac:dyDescent="0.5">
      <c r="B2" s="8" t="str">
        <f>IF(WeekStart="星期日", "星期日","星期一")</f>
        <v>星期一</v>
      </c>
      <c r="C2" s="8" t="str">
        <f t="shared" ref="C2:H2" si="0">UPPER(TEXT(C3,"aaaa"))</f>
        <v>星期二</v>
      </c>
      <c r="D2" s="8" t="str">
        <f t="shared" si="0"/>
        <v>星期三</v>
      </c>
      <c r="E2" s="8" t="str">
        <f t="shared" si="0"/>
        <v>星期四</v>
      </c>
      <c r="F2" s="8" t="str">
        <f t="shared" si="0"/>
        <v>星期五</v>
      </c>
      <c r="G2" s="8" t="str">
        <f t="shared" si="0"/>
        <v>星期六</v>
      </c>
      <c r="H2" s="8" t="str">
        <f t="shared" si="0"/>
        <v>星期日</v>
      </c>
    </row>
    <row r="3" spans="2:8" ht="19.5" customHeight="1" x14ac:dyDescent="0.45">
      <c r="B3" s="20">
        <f t="array" ref="B3:H3">DaysAndWeeks+DATE(CalendarYear,4,1)-WEEKDAY(DATE(CalendarYear,4,1),(WeekStart="星期一")+1)+1</f>
        <v>45383</v>
      </c>
      <c r="C3" s="14">
        <v>45384</v>
      </c>
      <c r="D3" s="14">
        <v>45385</v>
      </c>
      <c r="E3" s="20">
        <v>45386</v>
      </c>
      <c r="F3" s="14">
        <v>45387</v>
      </c>
      <c r="G3" s="14">
        <v>45388</v>
      </c>
      <c r="H3" s="14">
        <v>45389</v>
      </c>
    </row>
    <row r="4" spans="2:8" ht="58" customHeight="1" x14ac:dyDescent="0.45">
      <c r="B4" s="17" t="s">
        <v>11</v>
      </c>
      <c r="E4" s="17" t="s">
        <v>12</v>
      </c>
      <c r="G4" s="18" t="s">
        <v>6</v>
      </c>
      <c r="H4" s="18" t="s">
        <v>6</v>
      </c>
    </row>
    <row r="5" spans="2:8" ht="19.5" customHeight="1" x14ac:dyDescent="0.45">
      <c r="B5" s="16">
        <f t="array" ref="B5:H5">DaysAndWeeks+DATE(CalendarYear,4,1)-WEEKDAY(DATE(CalendarYear,4,1),(WeekStart="星期一")+1)+8</f>
        <v>45390</v>
      </c>
      <c r="C5" s="16">
        <v>45391</v>
      </c>
      <c r="D5" s="16">
        <v>45392</v>
      </c>
      <c r="E5" s="16">
        <v>45393</v>
      </c>
      <c r="F5" s="16">
        <v>45394</v>
      </c>
      <c r="G5" s="16">
        <v>45395</v>
      </c>
      <c r="H5" s="16">
        <v>45396</v>
      </c>
    </row>
    <row r="6" spans="2:8" ht="58" customHeight="1" x14ac:dyDescent="0.45">
      <c r="B6" s="11"/>
      <c r="C6" s="11"/>
      <c r="D6" s="11"/>
      <c r="E6" s="11"/>
      <c r="F6" s="11"/>
      <c r="G6" s="18" t="s">
        <v>6</v>
      </c>
      <c r="H6" s="18" t="s">
        <v>6</v>
      </c>
    </row>
    <row r="7" spans="2:8" ht="19.5" customHeight="1" x14ac:dyDescent="0.45">
      <c r="B7" s="14">
        <f t="array" ref="B7:H7">DaysAndWeeks+DATE(CalendarYear,4,1)-WEEKDAY(DATE(CalendarYear,4,1),(WeekStart="星期一")+1)+15</f>
        <v>45397</v>
      </c>
      <c r="C7" s="14">
        <v>45398</v>
      </c>
      <c r="D7" s="14">
        <v>45399</v>
      </c>
      <c r="E7" s="14">
        <v>45400</v>
      </c>
      <c r="F7" s="14">
        <v>45401</v>
      </c>
      <c r="G7" s="14">
        <v>45402</v>
      </c>
      <c r="H7" s="14">
        <v>45403</v>
      </c>
    </row>
    <row r="8" spans="2:8" ht="58" customHeight="1" x14ac:dyDescent="0.45">
      <c r="G8" s="18" t="s">
        <v>6</v>
      </c>
      <c r="H8" s="18" t="s">
        <v>6</v>
      </c>
    </row>
    <row r="9" spans="2:8" ht="19.5" customHeight="1" x14ac:dyDescent="0.45">
      <c r="B9" s="16">
        <f t="array" ref="B9:H9">DaysAndWeeks+DATE(CalendarYear,4,1)-WEEKDAY(DATE(CalendarYear,4,1),(WeekStart="星期一")+1)+22</f>
        <v>45404</v>
      </c>
      <c r="C9" s="16">
        <v>45405</v>
      </c>
      <c r="D9" s="16">
        <v>45406</v>
      </c>
      <c r="E9" s="16">
        <v>45407</v>
      </c>
      <c r="F9" s="16">
        <v>45408</v>
      </c>
      <c r="G9" s="16">
        <v>45409</v>
      </c>
      <c r="H9" s="16">
        <v>45410</v>
      </c>
    </row>
    <row r="10" spans="2:8" ht="58" customHeight="1" x14ac:dyDescent="0.45">
      <c r="B10" s="11"/>
      <c r="C10" s="11"/>
      <c r="D10" s="11"/>
      <c r="E10" s="11"/>
      <c r="F10" s="11"/>
      <c r="G10" s="18" t="s">
        <v>6</v>
      </c>
      <c r="H10" s="18" t="s">
        <v>6</v>
      </c>
    </row>
    <row r="11" spans="2:8" ht="19.5" customHeight="1" x14ac:dyDescent="0.45">
      <c r="B11" s="14">
        <f t="array" ref="B11:H11">DaysAndWeeks+DATE(CalendarYear,4,1)-WEEKDAY(DATE(CalendarYear,4,1),(WeekStart="星期一")+1)+29</f>
        <v>45411</v>
      </c>
      <c r="C11" s="14">
        <v>45412</v>
      </c>
      <c r="D11" s="14">
        <v>45413</v>
      </c>
      <c r="E11" s="14">
        <v>45414</v>
      </c>
      <c r="F11" s="14">
        <v>45415</v>
      </c>
      <c r="G11" s="14">
        <v>45416</v>
      </c>
      <c r="H11" s="14">
        <v>45417</v>
      </c>
    </row>
    <row r="12" spans="2:8" ht="58" customHeight="1" x14ac:dyDescent="0.45"/>
    <row r="13" spans="2:8" ht="19.5" customHeight="1" x14ac:dyDescent="0.45">
      <c r="B13" s="16">
        <f t="array" ref="B13:C13">DaysAndWeeks+DATE(CalendarYear,4,1)-WEEKDAY(DATE(CalendarYear,4,1),(WeekStart="星期一")+1)+36</f>
        <v>45418</v>
      </c>
      <c r="C13" s="16">
        <v>45419</v>
      </c>
      <c r="D13" s="23" t="s">
        <v>0</v>
      </c>
      <c r="E13" s="24"/>
      <c r="F13" s="24"/>
      <c r="G13" s="24"/>
      <c r="H13" s="24"/>
    </row>
    <row r="14" spans="2:8" ht="58" customHeight="1" x14ac:dyDescent="0.45">
      <c r="B14" s="11"/>
      <c r="C14" s="11"/>
      <c r="D14" s="23"/>
      <c r="E14" s="24"/>
      <c r="F14" s="24"/>
      <c r="G14" s="24"/>
      <c r="H14" s="24"/>
    </row>
    <row r="27" spans="4:4" x14ac:dyDescent="0.45">
      <c r="D27" s="21"/>
    </row>
  </sheetData>
  <mergeCells count="3">
    <mergeCell ref="D13:D14"/>
    <mergeCell ref="E13:H14"/>
    <mergeCell ref="B1:D1"/>
  </mergeCells>
  <phoneticPr fontId="1" type="noConversion"/>
  <conditionalFormatting sqref="B3:G3">
    <cfRule type="expression" dxfId="17" priority="1">
      <formula>DAY(B3)&gt;8</formula>
    </cfRule>
  </conditionalFormatting>
  <conditionalFormatting sqref="B11:H11 B13:C13">
    <cfRule type="expression" dxfId="16" priority="2">
      <formula>AND(DAY(B11)&gt;=1,DAY(B11)&lt;=15)</formula>
    </cfRule>
  </conditionalFormatting>
  <dataValidations count="7">
    <dataValidation allowBlank="1" showInputMessage="1" showErrorMessage="1" prompt="自动确定工作日" sqref="C2:H2" xr:uid="{00000000-0002-0000-0300-000000000000}"/>
    <dataValidation allowBlank="1" showInputMessage="1" showErrorMessage="1" prompt="根据“1 月”工作表中输入的年份自动更新此单元格中的年份。下方的日历具有上个月和下个月的日期，字体底纹较浅" sqref="B1:D1" xr:uid="{00000000-0002-0000-0300-000001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300-000002000000}"/>
    <dataValidation allowBlank="1" showInputMessage="1" showErrorMessage="1" prompt="4 月日历" sqref="A1" xr:uid="{00000000-0002-0000-0300-000003000000}"/>
    <dataValidation allowBlank="1" showInputMessage="1" showErrorMessage="1" prompt="在右侧单元格中输入备注" sqref="D13:D14" xr:uid="{00000000-0002-0000-0300-000004000000}"/>
    <dataValidation allowBlank="1" showInputMessage="1" showErrorMessage="1" prompt="在此单元格中输入备注" sqref="E13:H14" xr:uid="{00000000-0002-0000-0300-000005000000}"/>
    <dataValidation allowBlank="1" showInputMessage="1" showErrorMessage="1" prompt="此行包含此日历的工作日名称。此单元格包含一周的开始日期。若要更改周开始日期，请在“1 月”工作表的单元格 K3 中输入一个新的工作日" sqref="B2" xr:uid="{00000000-0002-0000-0300-000007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  <pageSetUpPr fitToPage="1"/>
  </sheetPr>
  <dimension ref="B1:H14"/>
  <sheetViews>
    <sheetView showGridLines="0" zoomScale="70" zoomScaleNormal="70" workbookViewId="0">
      <selection activeCell="E22" sqref="E22"/>
    </sheetView>
  </sheetViews>
  <sheetFormatPr defaultColWidth="8.84375" defaultRowHeight="16.5" x14ac:dyDescent="0.45"/>
  <cols>
    <col min="1" max="1" width="2.53515625" customWidth="1"/>
    <col min="2" max="2" width="18.4609375" customWidth="1"/>
    <col min="3" max="8" width="17.765625" customWidth="1"/>
    <col min="9" max="9" width="2.765625" customWidth="1"/>
    <col min="10" max="10" width="10.69140625" customWidth="1"/>
  </cols>
  <sheetData>
    <row r="1" spans="2:8" ht="60" customHeight="1" x14ac:dyDescent="0.45">
      <c r="B1" s="27" t="str">
        <f>CalendarYear&amp;" 年 5 月 "</f>
        <v xml:space="preserve">2024 年 5 月 </v>
      </c>
      <c r="C1" s="27"/>
      <c r="D1" s="27"/>
      <c r="E1" s="3"/>
      <c r="F1" s="3"/>
      <c r="G1" s="3"/>
      <c r="H1" s="4"/>
    </row>
    <row r="2" spans="2:8" ht="21.75" customHeight="1" thickBot="1" x14ac:dyDescent="0.5">
      <c r="B2" s="8" t="str">
        <f>IF(WeekStart="星期日", "星期日","星期一")</f>
        <v>星期一</v>
      </c>
      <c r="C2" s="8" t="str">
        <f t="shared" ref="C2:H2" si="0">UPPER(TEXT(C3,"aaaa"))</f>
        <v>星期二</v>
      </c>
      <c r="D2" s="8" t="str">
        <f t="shared" si="0"/>
        <v>星期三</v>
      </c>
      <c r="E2" s="8" t="str">
        <f t="shared" si="0"/>
        <v>星期四</v>
      </c>
      <c r="F2" s="8" t="str">
        <f t="shared" si="0"/>
        <v>星期五</v>
      </c>
      <c r="G2" s="8" t="str">
        <f t="shared" si="0"/>
        <v>星期六</v>
      </c>
      <c r="H2" s="8" t="str">
        <f t="shared" si="0"/>
        <v>星期日</v>
      </c>
    </row>
    <row r="3" spans="2:8" ht="19.5" customHeight="1" x14ac:dyDescent="0.45">
      <c r="B3" s="14">
        <f t="array" ref="B3:H3">DaysAndWeeks+DATE(CalendarYear,5,1)-WEEKDAY(DATE(CalendarYear,5,1),(WeekStart="星期一")+1)+1</f>
        <v>45411</v>
      </c>
      <c r="C3" s="14">
        <v>45412</v>
      </c>
      <c r="D3" s="20">
        <v>45413</v>
      </c>
      <c r="E3" s="14">
        <v>45414</v>
      </c>
      <c r="F3" s="14">
        <v>45415</v>
      </c>
      <c r="G3" s="14">
        <v>45416</v>
      </c>
      <c r="H3" s="14">
        <v>45417</v>
      </c>
    </row>
    <row r="4" spans="2:8" ht="58" customHeight="1" x14ac:dyDescent="0.45">
      <c r="D4" s="17" t="s">
        <v>13</v>
      </c>
      <c r="G4" s="18" t="s">
        <v>6</v>
      </c>
      <c r="H4" s="18" t="s">
        <v>6</v>
      </c>
    </row>
    <row r="5" spans="2:8" ht="19.5" customHeight="1" x14ac:dyDescent="0.45">
      <c r="B5" s="16">
        <f t="array" ref="B5:H5">DaysAndWeeks+DATE(CalendarYear,5,1)-WEEKDAY(DATE(CalendarYear,5,1),(WeekStart="星期一")+1)+8</f>
        <v>45418</v>
      </c>
      <c r="C5" s="16">
        <v>45419</v>
      </c>
      <c r="D5" s="16">
        <v>45420</v>
      </c>
      <c r="E5" s="16">
        <v>45421</v>
      </c>
      <c r="F5" s="16">
        <v>45422</v>
      </c>
      <c r="G5" s="16">
        <v>45423</v>
      </c>
      <c r="H5" s="16">
        <v>45424</v>
      </c>
    </row>
    <row r="6" spans="2:8" ht="58" customHeight="1" x14ac:dyDescent="0.45">
      <c r="B6" s="11"/>
      <c r="C6" s="11"/>
      <c r="D6" s="11"/>
      <c r="E6" s="11"/>
      <c r="F6" s="11"/>
      <c r="G6" s="18" t="s">
        <v>6</v>
      </c>
      <c r="H6" s="18" t="s">
        <v>6</v>
      </c>
    </row>
    <row r="7" spans="2:8" ht="19.5" customHeight="1" x14ac:dyDescent="0.45">
      <c r="B7" s="14">
        <f t="array" ref="B7:H7">DaysAndWeeks+DATE(CalendarYear,5,1)-WEEKDAY(DATE(CalendarYear,5,1),(WeekStart="星期一")+1)+15</f>
        <v>45425</v>
      </c>
      <c r="C7" s="14">
        <v>45426</v>
      </c>
      <c r="D7" s="20">
        <v>45427</v>
      </c>
      <c r="E7" s="14">
        <v>45428</v>
      </c>
      <c r="F7" s="14">
        <v>45429</v>
      </c>
      <c r="G7" s="14">
        <v>45430</v>
      </c>
      <c r="H7" s="14">
        <v>45431</v>
      </c>
    </row>
    <row r="8" spans="2:8" ht="58" customHeight="1" x14ac:dyDescent="0.45">
      <c r="D8" s="17" t="s">
        <v>14</v>
      </c>
      <c r="G8" s="18" t="s">
        <v>6</v>
      </c>
      <c r="H8" s="18" t="s">
        <v>6</v>
      </c>
    </row>
    <row r="9" spans="2:8" ht="19.5" customHeight="1" x14ac:dyDescent="0.45">
      <c r="B9" s="16">
        <f t="array" ref="B9:H9">DaysAndWeeks+DATE(CalendarYear,5,1)-WEEKDAY(DATE(CalendarYear,5,1),(WeekStart="星期一")+1)+22</f>
        <v>45432</v>
      </c>
      <c r="C9" s="16">
        <v>45433</v>
      </c>
      <c r="D9" s="16">
        <v>45434</v>
      </c>
      <c r="E9" s="16">
        <v>45435</v>
      </c>
      <c r="F9" s="16">
        <v>45436</v>
      </c>
      <c r="G9" s="16">
        <v>45437</v>
      </c>
      <c r="H9" s="16">
        <v>45438</v>
      </c>
    </row>
    <row r="10" spans="2:8" ht="58" customHeight="1" x14ac:dyDescent="0.45">
      <c r="B10" s="11"/>
      <c r="C10" s="11"/>
      <c r="D10" s="11"/>
      <c r="E10" s="11"/>
      <c r="F10" s="11"/>
      <c r="G10" s="18" t="s">
        <v>6</v>
      </c>
      <c r="H10" s="18" t="s">
        <v>6</v>
      </c>
    </row>
    <row r="11" spans="2:8" ht="19.5" customHeight="1" x14ac:dyDescent="0.45">
      <c r="B11" s="14">
        <f t="array" ref="B11:H11">DaysAndWeeks+DATE(CalendarYear,5,1)-WEEKDAY(DATE(CalendarYear,5,1),(WeekStart="星期一")+1)+29</f>
        <v>45439</v>
      </c>
      <c r="C11" s="14">
        <v>45440</v>
      </c>
      <c r="D11" s="14">
        <v>45441</v>
      </c>
      <c r="E11" s="14">
        <v>45442</v>
      </c>
      <c r="F11" s="14">
        <v>45443</v>
      </c>
      <c r="G11" s="14">
        <v>45444</v>
      </c>
      <c r="H11" s="14">
        <v>45445</v>
      </c>
    </row>
    <row r="12" spans="2:8" ht="58" customHeight="1" x14ac:dyDescent="0.45"/>
    <row r="13" spans="2:8" ht="19.5" customHeight="1" x14ac:dyDescent="0.45">
      <c r="B13" s="16">
        <f t="array" ref="B13:C13">DaysAndWeeks+DATE(CalendarYear,5,1)-WEEKDAY(DATE(CalendarYear,5,1),(WeekStart="星期一")+1)+36</f>
        <v>45446</v>
      </c>
      <c r="C13" s="16">
        <v>45447</v>
      </c>
      <c r="D13" s="23" t="s">
        <v>0</v>
      </c>
      <c r="E13" s="24"/>
      <c r="F13" s="24"/>
      <c r="G13" s="24"/>
      <c r="H13" s="24"/>
    </row>
    <row r="14" spans="2:8" ht="58" customHeight="1" x14ac:dyDescent="0.45">
      <c r="B14" s="11"/>
      <c r="C14" s="11"/>
      <c r="D14" s="23"/>
      <c r="E14" s="24"/>
      <c r="F14" s="24"/>
      <c r="G14" s="24"/>
      <c r="H14" s="24"/>
    </row>
  </sheetData>
  <mergeCells count="3">
    <mergeCell ref="D13:D14"/>
    <mergeCell ref="E13:H14"/>
    <mergeCell ref="B1:D1"/>
  </mergeCells>
  <phoneticPr fontId="26" type="noConversion"/>
  <conditionalFormatting sqref="B3:G3">
    <cfRule type="expression" dxfId="15" priority="1">
      <formula>DAY(B3)&gt;8</formula>
    </cfRule>
  </conditionalFormatting>
  <conditionalFormatting sqref="B11:H11 B13:C13">
    <cfRule type="expression" dxfId="14" priority="2">
      <formula>AND(DAY(B11)&gt;=1,DAY(B11)&lt;=15)</formula>
    </cfRule>
  </conditionalFormatting>
  <dataValidations count="8">
    <dataValidation allowBlank="1" showInputMessage="1" showErrorMessage="1" prompt="自动确定工作日" sqref="C2:H2" xr:uid="{00000000-0002-0000-0400-000000000000}"/>
    <dataValidation allowBlank="1" showInputMessage="1" showErrorMessage="1" prompt="根据“1 月”工作表中输入的年份自动更新此单元格中的年份。下方的日历具有上个月和下个月的日期，字体底纹较浅" sqref="B1:D1" xr:uid="{00000000-0002-0000-0400-000001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400-000002000000}"/>
    <dataValidation allowBlank="1" showInputMessage="1" showErrorMessage="1" prompt="5 月日历" sqref="A1" xr:uid="{00000000-0002-0000-0400-000003000000}"/>
    <dataValidation allowBlank="1" showInputMessage="1" showErrorMessage="1" prompt="在右侧单元格中输入备注" sqref="D13:D14" xr:uid="{00000000-0002-0000-0400-000004000000}"/>
    <dataValidation allowBlank="1" showInputMessage="1" showErrorMessage="1" prompt="在此单元格中输入备注" sqref="E13:H14" xr:uid="{00000000-0002-0000-0400-000005000000}"/>
    <dataValidation allowBlank="1" showInputMessage="1" showErrorMessage="1" prompt="此行和第 6、8、10、12 和 14 行包含的单元格用于输入与上述单元格中的日历日相关的每日备注" sqref="B4" xr:uid="{00000000-0002-0000-0400-000006000000}"/>
    <dataValidation allowBlank="1" showInputMessage="1" showErrorMessage="1" prompt="此行包含此日历的工作日名称。此单元格包含一周的开始日期。若要更改周开始日期，请在“1 月”工作表的单元格 K3 中输入一个新的工作日" sqref="B2" xr:uid="{00000000-0002-0000-0400-000007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B1:H14"/>
  <sheetViews>
    <sheetView showGridLines="0" zoomScale="70" zoomScaleNormal="70" workbookViewId="0">
      <selection activeCell="D13" sqref="D13:D14"/>
    </sheetView>
  </sheetViews>
  <sheetFormatPr defaultColWidth="8.84375" defaultRowHeight="16.5" x14ac:dyDescent="0.45"/>
  <cols>
    <col min="1" max="1" width="2.53515625" customWidth="1"/>
    <col min="2" max="2" width="18.4609375" customWidth="1"/>
    <col min="3" max="8" width="17.765625" customWidth="1"/>
    <col min="9" max="9" width="2.765625" customWidth="1"/>
    <col min="10" max="10" width="10.69140625" customWidth="1"/>
  </cols>
  <sheetData>
    <row r="1" spans="2:8" ht="60" customHeight="1" x14ac:dyDescent="0.45">
      <c r="B1" s="27" t="str">
        <f>CalendarYear&amp;" 年 6 月 "</f>
        <v xml:space="preserve">2024 年 6 月 </v>
      </c>
      <c r="C1" s="27"/>
      <c r="D1" s="27"/>
      <c r="E1" s="3"/>
      <c r="F1" s="3"/>
      <c r="G1" s="3"/>
      <c r="H1" s="4"/>
    </row>
    <row r="2" spans="2:8" ht="21.75" customHeight="1" thickBot="1" x14ac:dyDescent="0.5">
      <c r="B2" s="8" t="str">
        <f>IF(WeekStart="星期日", "星期日","星期一")</f>
        <v>星期一</v>
      </c>
      <c r="C2" s="8" t="str">
        <f t="shared" ref="C2:H2" si="0">UPPER(TEXT(C3,"aaaa"))</f>
        <v>星期二</v>
      </c>
      <c r="D2" s="8" t="str">
        <f t="shared" si="0"/>
        <v>星期三</v>
      </c>
      <c r="E2" s="8" t="str">
        <f t="shared" si="0"/>
        <v>星期四</v>
      </c>
      <c r="F2" s="8" t="str">
        <f t="shared" si="0"/>
        <v>星期五</v>
      </c>
      <c r="G2" s="8" t="str">
        <f t="shared" si="0"/>
        <v>星期六</v>
      </c>
      <c r="H2" s="8" t="str">
        <f t="shared" si="0"/>
        <v>星期日</v>
      </c>
    </row>
    <row r="3" spans="2:8" ht="19.5" customHeight="1" x14ac:dyDescent="0.45">
      <c r="B3" s="14">
        <f t="array" ref="B3:H3">DaysAndWeeks+DATE(CalendarYear,6,1)-WEEKDAY(DATE(CalendarYear,6,1),(WeekStart="星期一")+1)+1</f>
        <v>45439</v>
      </c>
      <c r="C3" s="14">
        <v>45440</v>
      </c>
      <c r="D3" s="14">
        <v>45441</v>
      </c>
      <c r="E3" s="14">
        <v>45442</v>
      </c>
      <c r="F3" s="14">
        <v>45443</v>
      </c>
      <c r="G3" s="14">
        <v>45444</v>
      </c>
      <c r="H3" s="14">
        <v>45445</v>
      </c>
    </row>
    <row r="4" spans="2:8" ht="58" customHeight="1" x14ac:dyDescent="0.45">
      <c r="G4" s="18" t="s">
        <v>6</v>
      </c>
      <c r="H4" s="18" t="s">
        <v>6</v>
      </c>
    </row>
    <row r="5" spans="2:8" ht="19.5" customHeight="1" x14ac:dyDescent="0.45">
      <c r="B5" s="16">
        <f t="array" ref="B5:H5">DaysAndWeeks+DATE(CalendarYear,6,1)-WEEKDAY(DATE(CalendarYear,6,1),(WeekStart="星期一")+1)+8</f>
        <v>45446</v>
      </c>
      <c r="C5" s="16">
        <v>45447</v>
      </c>
      <c r="D5" s="16">
        <v>45448</v>
      </c>
      <c r="E5" s="16">
        <v>45449</v>
      </c>
      <c r="F5" s="16">
        <v>45450</v>
      </c>
      <c r="G5" s="16">
        <v>45451</v>
      </c>
      <c r="H5" s="16">
        <v>45452</v>
      </c>
    </row>
    <row r="6" spans="2:8" ht="58" customHeight="1" x14ac:dyDescent="0.45">
      <c r="B6" s="11"/>
      <c r="C6" s="11"/>
      <c r="D6" s="11"/>
      <c r="E6" s="11"/>
      <c r="F6" s="11"/>
      <c r="G6" s="18" t="s">
        <v>6</v>
      </c>
      <c r="H6" s="18" t="s">
        <v>6</v>
      </c>
    </row>
    <row r="7" spans="2:8" ht="19.5" customHeight="1" x14ac:dyDescent="0.45">
      <c r="B7" s="20">
        <f t="array" ref="B7:H7">DaysAndWeeks+DATE(CalendarYear,6,1)-WEEKDAY(DATE(CalendarYear,6,1),(WeekStart="星期一")+1)+15</f>
        <v>45453</v>
      </c>
      <c r="C7" s="14">
        <v>45454</v>
      </c>
      <c r="D7" s="14">
        <v>45455</v>
      </c>
      <c r="E7" s="14">
        <v>45456</v>
      </c>
      <c r="F7" s="14">
        <v>45457</v>
      </c>
      <c r="G7" s="14">
        <v>45458</v>
      </c>
      <c r="H7" s="14">
        <v>45459</v>
      </c>
    </row>
    <row r="8" spans="2:8" ht="58" customHeight="1" x14ac:dyDescent="0.45">
      <c r="B8" s="17" t="s">
        <v>15</v>
      </c>
      <c r="G8" s="18" t="s">
        <v>6</v>
      </c>
      <c r="H8" s="18" t="s">
        <v>6</v>
      </c>
    </row>
    <row r="9" spans="2:8" ht="19.5" customHeight="1" x14ac:dyDescent="0.45">
      <c r="B9" s="16">
        <f t="array" ref="B9:H9">DaysAndWeeks+DATE(CalendarYear,6,1)-WEEKDAY(DATE(CalendarYear,6,1),(WeekStart="星期一")+1)+22</f>
        <v>45460</v>
      </c>
      <c r="C9" s="16">
        <v>45461</v>
      </c>
      <c r="D9" s="16">
        <v>45462</v>
      </c>
      <c r="E9" s="16">
        <v>45463</v>
      </c>
      <c r="F9" s="16">
        <v>45464</v>
      </c>
      <c r="G9" s="16">
        <v>45465</v>
      </c>
      <c r="H9" s="16">
        <v>45466</v>
      </c>
    </row>
    <row r="10" spans="2:8" ht="58" customHeight="1" x14ac:dyDescent="0.45">
      <c r="B10" s="11"/>
      <c r="C10" s="11"/>
      <c r="D10" s="11"/>
      <c r="E10" s="11"/>
      <c r="F10" s="11"/>
      <c r="G10" s="18" t="s">
        <v>6</v>
      </c>
      <c r="H10" s="18" t="s">
        <v>6</v>
      </c>
    </row>
    <row r="11" spans="2:8" ht="19.5" customHeight="1" x14ac:dyDescent="0.45">
      <c r="B11" s="14">
        <f t="array" ref="B11:H11">DaysAndWeeks+DATE(CalendarYear,6,1)-WEEKDAY(DATE(CalendarYear,6,1),(WeekStart="星期一")+1)+29</f>
        <v>45467</v>
      </c>
      <c r="C11" s="14">
        <v>45468</v>
      </c>
      <c r="D11" s="14">
        <v>45469</v>
      </c>
      <c r="E11" s="14">
        <v>45470</v>
      </c>
      <c r="F11" s="14">
        <v>45471</v>
      </c>
      <c r="G11" s="14">
        <v>45472</v>
      </c>
      <c r="H11" s="14">
        <v>45473</v>
      </c>
    </row>
    <row r="12" spans="2:8" ht="58" customHeight="1" x14ac:dyDescent="0.45">
      <c r="G12" s="18" t="s">
        <v>6</v>
      </c>
      <c r="H12" s="18" t="s">
        <v>6</v>
      </c>
    </row>
    <row r="13" spans="2:8" ht="19.5" customHeight="1" x14ac:dyDescent="0.45">
      <c r="B13" s="16">
        <f t="array" ref="B13:C13">DaysAndWeeks+DATE(CalendarYear,6,1)-WEEKDAY(DATE(CalendarYear,6,1),(WeekStart="星期一")+1)+36</f>
        <v>45474</v>
      </c>
      <c r="C13" s="16">
        <v>45475</v>
      </c>
      <c r="D13" s="23" t="s">
        <v>0</v>
      </c>
      <c r="E13" s="24"/>
      <c r="F13" s="24"/>
      <c r="G13" s="24"/>
      <c r="H13" s="24"/>
    </row>
    <row r="14" spans="2:8" ht="58" customHeight="1" x14ac:dyDescent="0.45">
      <c r="B14" s="11"/>
      <c r="C14" s="11"/>
      <c r="D14" s="23"/>
      <c r="E14" s="24"/>
      <c r="F14" s="24"/>
      <c r="G14" s="24"/>
      <c r="H14" s="24"/>
    </row>
  </sheetData>
  <mergeCells count="3">
    <mergeCell ref="D13:D14"/>
    <mergeCell ref="E13:H14"/>
    <mergeCell ref="B1:D1"/>
  </mergeCells>
  <phoneticPr fontId="26" type="noConversion"/>
  <conditionalFormatting sqref="B3:G3">
    <cfRule type="expression" dxfId="13" priority="1">
      <formula>DAY(B3)&gt;8</formula>
    </cfRule>
  </conditionalFormatting>
  <conditionalFormatting sqref="B11:H11 B13:C13">
    <cfRule type="expression" dxfId="12" priority="2">
      <formula>AND(DAY(B11)&gt;=1,DAY(B11)&lt;=15)</formula>
    </cfRule>
  </conditionalFormatting>
  <dataValidations count="8">
    <dataValidation allowBlank="1" showInputMessage="1" showErrorMessage="1" prompt="自动确定工作日" sqref="C2:H2" xr:uid="{00000000-0002-0000-0500-000000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500-000001000000}"/>
    <dataValidation allowBlank="1" showInputMessage="1" showErrorMessage="1" prompt="6 月日历" sqref="A1" xr:uid="{00000000-0002-0000-0500-000002000000}"/>
    <dataValidation allowBlank="1" showInputMessage="1" showErrorMessage="1" prompt="在右侧单元格中输入备注" sqref="D13:D14" xr:uid="{00000000-0002-0000-0500-000003000000}"/>
    <dataValidation allowBlank="1" showInputMessage="1" showErrorMessage="1" prompt="在此单元格中输入备注" sqref="E13:H14" xr:uid="{00000000-0002-0000-0500-000004000000}"/>
    <dataValidation allowBlank="1" showInputMessage="1" showErrorMessage="1" prompt="此行和第 6、8、10、12 和 14 行包含的单元格用于输入与上述单元格中的日历日相关的每日备注" sqref="B4" xr:uid="{00000000-0002-0000-0500-000005000000}"/>
    <dataValidation allowBlank="1" showInputMessage="1" showErrorMessage="1" prompt="根据“1 月”工作表中输入的年份自动更新此单元格中的年份。下方的日历具有上个月和下个月的日期，字体底纹较浅" sqref="B1:D1" xr:uid="{00000000-0002-0000-0500-000006000000}"/>
    <dataValidation allowBlank="1" showInputMessage="1" showErrorMessage="1" prompt="此行包含此日历的工作日名称。此单元格包含一周的开始日期。若要更改周开始日期，请在“1 月”工作表的单元格 K3 中输入一个新的工作日" sqref="B2" xr:uid="{00000000-0002-0000-0500-000007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2"/>
    <pageSetUpPr fitToPage="1"/>
  </sheetPr>
  <dimension ref="B1:H14"/>
  <sheetViews>
    <sheetView showGridLines="0" zoomScale="70" zoomScaleNormal="70" workbookViewId="0">
      <selection activeCell="E24" sqref="E23:E24"/>
    </sheetView>
  </sheetViews>
  <sheetFormatPr defaultColWidth="8.84375" defaultRowHeight="16.5" x14ac:dyDescent="0.45"/>
  <cols>
    <col min="1" max="1" width="2.53515625" customWidth="1"/>
    <col min="2" max="2" width="18.4609375" customWidth="1"/>
    <col min="3" max="8" width="17.765625" customWidth="1"/>
    <col min="9" max="9" width="2.765625" customWidth="1"/>
    <col min="10" max="10" width="10.69140625" customWidth="1"/>
  </cols>
  <sheetData>
    <row r="1" spans="2:8" ht="60" customHeight="1" x14ac:dyDescent="0.45">
      <c r="B1" s="27" t="str">
        <f>CalendarYear&amp;" 年 7 月 "</f>
        <v xml:space="preserve">2024 年 7 月 </v>
      </c>
      <c r="C1" s="27"/>
      <c r="D1" s="27"/>
      <c r="E1" s="3"/>
      <c r="F1" s="3"/>
      <c r="G1" s="3"/>
      <c r="H1" s="4"/>
    </row>
    <row r="2" spans="2:8" ht="21.75" customHeight="1" thickBot="1" x14ac:dyDescent="0.5">
      <c r="B2" s="8" t="str">
        <f>IF(WeekStart="星期日", "星期日","星期一")</f>
        <v>星期一</v>
      </c>
      <c r="C2" s="8" t="str">
        <f t="shared" ref="C2:H2" si="0">UPPER(TEXT(C3,"aaaa"))</f>
        <v>星期二</v>
      </c>
      <c r="D2" s="8" t="str">
        <f t="shared" si="0"/>
        <v>星期三</v>
      </c>
      <c r="E2" s="8" t="str">
        <f t="shared" si="0"/>
        <v>星期四</v>
      </c>
      <c r="F2" s="8" t="str">
        <f t="shared" si="0"/>
        <v>星期五</v>
      </c>
      <c r="G2" s="8" t="str">
        <f t="shared" si="0"/>
        <v>星期六</v>
      </c>
      <c r="H2" s="8" t="str">
        <f t="shared" si="0"/>
        <v>星期日</v>
      </c>
    </row>
    <row r="3" spans="2:8" ht="19.5" customHeight="1" x14ac:dyDescent="0.45">
      <c r="B3" s="14">
        <f t="array" ref="B3:H3">DaysAndWeeks+DATE(CalendarYear,7,1)-WEEKDAY(DATE(CalendarYear,7,1),(WeekStart="星期一")+1)+1</f>
        <v>45474</v>
      </c>
      <c r="C3" s="14">
        <v>45475</v>
      </c>
      <c r="D3" s="14">
        <v>45476</v>
      </c>
      <c r="E3" s="14">
        <v>45477</v>
      </c>
      <c r="F3" s="14">
        <v>45478</v>
      </c>
      <c r="G3" s="14">
        <v>45479</v>
      </c>
      <c r="H3" s="14">
        <v>45480</v>
      </c>
    </row>
    <row r="4" spans="2:8" ht="58" customHeight="1" x14ac:dyDescent="0.45">
      <c r="G4" s="18" t="s">
        <v>6</v>
      </c>
      <c r="H4" s="18" t="s">
        <v>6</v>
      </c>
    </row>
    <row r="5" spans="2:8" ht="19.5" customHeight="1" x14ac:dyDescent="0.45">
      <c r="B5" s="16">
        <f t="array" ref="B5:H5">DaysAndWeeks+DATE(CalendarYear,7,1)-WEEKDAY(DATE(CalendarYear,7,1),(WeekStart="星期一")+1)+8</f>
        <v>45481</v>
      </c>
      <c r="C5" s="16">
        <v>45482</v>
      </c>
      <c r="D5" s="16">
        <v>45483</v>
      </c>
      <c r="E5" s="16">
        <v>45484</v>
      </c>
      <c r="F5" s="16">
        <v>45485</v>
      </c>
      <c r="G5" s="16">
        <v>45486</v>
      </c>
      <c r="H5" s="16">
        <v>45487</v>
      </c>
    </row>
    <row r="6" spans="2:8" ht="58" customHeight="1" x14ac:dyDescent="0.45">
      <c r="B6" s="11"/>
      <c r="C6" s="11"/>
      <c r="D6" s="11"/>
      <c r="E6" s="11"/>
      <c r="F6" s="11"/>
      <c r="G6" s="18" t="s">
        <v>6</v>
      </c>
      <c r="H6" s="18" t="s">
        <v>6</v>
      </c>
    </row>
    <row r="7" spans="2:8" ht="19.5" customHeight="1" x14ac:dyDescent="0.45">
      <c r="B7" s="14">
        <f t="array" ref="B7:H7">DaysAndWeeks+DATE(CalendarYear,7,1)-WEEKDAY(DATE(CalendarYear,7,1),(WeekStart="星期一")+1)+15</f>
        <v>45488</v>
      </c>
      <c r="C7" s="14">
        <v>45489</v>
      </c>
      <c r="D7" s="14">
        <v>45490</v>
      </c>
      <c r="E7" s="14">
        <v>45491</v>
      </c>
      <c r="F7" s="14">
        <v>45492</v>
      </c>
      <c r="G7" s="14">
        <v>45493</v>
      </c>
      <c r="H7" s="14">
        <v>45494</v>
      </c>
    </row>
    <row r="8" spans="2:8" ht="58" customHeight="1" x14ac:dyDescent="0.45">
      <c r="G8" s="18" t="s">
        <v>6</v>
      </c>
      <c r="H8" s="18" t="s">
        <v>6</v>
      </c>
    </row>
    <row r="9" spans="2:8" ht="19.5" customHeight="1" x14ac:dyDescent="0.45">
      <c r="B9" s="16">
        <f t="array" ref="B9:H9">DaysAndWeeks+DATE(CalendarYear,7,1)-WEEKDAY(DATE(CalendarYear,7,1),(WeekStart="星期一")+1)+22</f>
        <v>45495</v>
      </c>
      <c r="C9" s="16">
        <v>45496</v>
      </c>
      <c r="D9" s="16">
        <v>45497</v>
      </c>
      <c r="E9" s="16">
        <v>45498</v>
      </c>
      <c r="F9" s="16">
        <v>45499</v>
      </c>
      <c r="G9" s="16">
        <v>45500</v>
      </c>
      <c r="H9" s="16">
        <v>45501</v>
      </c>
    </row>
    <row r="10" spans="2:8" ht="58" customHeight="1" x14ac:dyDescent="0.45">
      <c r="B10" s="11"/>
      <c r="C10" s="11"/>
      <c r="D10" s="11"/>
      <c r="E10" s="11"/>
      <c r="F10" s="11"/>
      <c r="G10" s="18" t="s">
        <v>6</v>
      </c>
      <c r="H10" s="18" t="s">
        <v>6</v>
      </c>
    </row>
    <row r="11" spans="2:8" ht="19.5" customHeight="1" x14ac:dyDescent="0.45">
      <c r="B11" s="14">
        <f t="array" ref="B11:H11">DaysAndWeeks+DATE(CalendarYear,7,1)-WEEKDAY(DATE(CalendarYear,7,1),(WeekStart="星期一")+1)+29</f>
        <v>45502</v>
      </c>
      <c r="C11" s="14">
        <v>45503</v>
      </c>
      <c r="D11" s="14">
        <v>45504</v>
      </c>
      <c r="E11" s="14">
        <v>45505</v>
      </c>
      <c r="F11" s="14">
        <v>45506</v>
      </c>
      <c r="G11" s="14">
        <v>45507</v>
      </c>
      <c r="H11" s="14">
        <v>45508</v>
      </c>
    </row>
    <row r="12" spans="2:8" ht="58" customHeight="1" x14ac:dyDescent="0.45"/>
    <row r="13" spans="2:8" ht="19.5" customHeight="1" x14ac:dyDescent="0.45">
      <c r="B13" s="16">
        <f t="array" ref="B13:C13">DaysAndWeeks+DATE(CalendarYear,7,1)-WEEKDAY(DATE(CalendarYear,7,1),(WeekStart="星期一")+1)+36</f>
        <v>45509</v>
      </c>
      <c r="C13" s="16">
        <v>45510</v>
      </c>
      <c r="D13" s="23" t="s">
        <v>0</v>
      </c>
      <c r="E13" s="24"/>
      <c r="F13" s="24"/>
      <c r="G13" s="24"/>
      <c r="H13" s="24"/>
    </row>
    <row r="14" spans="2:8" ht="58" customHeight="1" x14ac:dyDescent="0.45">
      <c r="B14" s="11"/>
      <c r="C14" s="11"/>
      <c r="D14" s="23"/>
      <c r="E14" s="24"/>
      <c r="F14" s="24"/>
      <c r="G14" s="24"/>
      <c r="H14" s="24"/>
    </row>
  </sheetData>
  <mergeCells count="3">
    <mergeCell ref="D13:D14"/>
    <mergeCell ref="E13:H14"/>
    <mergeCell ref="B1:D1"/>
  </mergeCells>
  <phoneticPr fontId="26" type="noConversion"/>
  <conditionalFormatting sqref="B3:G3">
    <cfRule type="expression" dxfId="11" priority="1">
      <formula>DAY(B3)&gt;8</formula>
    </cfRule>
  </conditionalFormatting>
  <conditionalFormatting sqref="B11:H11 B13:C13">
    <cfRule type="expression" dxfId="10" priority="2">
      <formula>AND(DAY(B11)&gt;=1,DAY(B11)&lt;=15)</formula>
    </cfRule>
  </conditionalFormatting>
  <dataValidations count="8">
    <dataValidation allowBlank="1" showInputMessage="1" showErrorMessage="1" prompt="自动确定工作日" sqref="C2:H2" xr:uid="{00000000-0002-0000-0600-000000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600-000001000000}"/>
    <dataValidation allowBlank="1" showInputMessage="1" showErrorMessage="1" prompt="7 月日历" sqref="A1" xr:uid="{00000000-0002-0000-0600-000002000000}"/>
    <dataValidation allowBlank="1" showInputMessage="1" showErrorMessage="1" prompt="在右侧单元格中输入备注" sqref="D13:D14" xr:uid="{00000000-0002-0000-0600-000003000000}"/>
    <dataValidation allowBlank="1" showInputMessage="1" showErrorMessage="1" prompt="在此单元格中输入备注" sqref="E13:H14" xr:uid="{00000000-0002-0000-0600-000004000000}"/>
    <dataValidation allowBlank="1" showInputMessage="1" showErrorMessage="1" prompt="此行和第 6、8、10、12 和 14 行包含的单元格用于输入与上述单元格中的日历日相关的每日备注" sqref="B4" xr:uid="{00000000-0002-0000-0600-000005000000}"/>
    <dataValidation allowBlank="1" showInputMessage="1" showErrorMessage="1" prompt="根据“1 月”工作表中输入的年份自动更新此单元格中的年份。下方的日历具有上个月和下个月的日期，字体底纹较浅" sqref="B1:D1" xr:uid="{00000000-0002-0000-0600-000006000000}"/>
    <dataValidation allowBlank="1" showInputMessage="1" showErrorMessage="1" prompt="此行包含此日历的工作日名称。此单元格包含一周的开始日期。若要更改周开始日期，请在“1 月”工作表的单元格 K3 中输入一个新的工作日" sqref="B2" xr:uid="{00000000-0002-0000-0600-000007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2" tint="-9.9978637043366805E-2"/>
    <pageSetUpPr fitToPage="1"/>
  </sheetPr>
  <dimension ref="B1:H14"/>
  <sheetViews>
    <sheetView showGridLines="0" zoomScale="70" zoomScaleNormal="70" workbookViewId="0">
      <selection activeCell="H12" sqref="H12"/>
    </sheetView>
  </sheetViews>
  <sheetFormatPr defaultColWidth="8.84375" defaultRowHeight="16.5" x14ac:dyDescent="0.45"/>
  <cols>
    <col min="1" max="1" width="2.53515625" customWidth="1"/>
    <col min="2" max="2" width="18.4609375" customWidth="1"/>
    <col min="3" max="8" width="17.765625" customWidth="1"/>
    <col min="9" max="9" width="2.765625" customWidth="1"/>
    <col min="10" max="10" width="10.69140625" customWidth="1"/>
  </cols>
  <sheetData>
    <row r="1" spans="2:8" ht="60" customHeight="1" x14ac:dyDescent="0.45">
      <c r="B1" s="27" t="str">
        <f>CalendarYear&amp;" 年 8 月 "</f>
        <v xml:space="preserve">2024 年 8 月 </v>
      </c>
      <c r="C1" s="27"/>
      <c r="D1" s="27"/>
      <c r="E1" s="3"/>
      <c r="F1" s="3"/>
      <c r="G1" s="3"/>
      <c r="H1" s="4"/>
    </row>
    <row r="2" spans="2:8" ht="21.75" customHeight="1" thickBot="1" x14ac:dyDescent="0.5">
      <c r="B2" s="8" t="str">
        <f>IF(WeekStart="星期日", "星期日","星期一")</f>
        <v>星期一</v>
      </c>
      <c r="C2" s="8" t="str">
        <f t="shared" ref="C2:H2" si="0">UPPER(TEXT(C3,"aaaa"))</f>
        <v>星期二</v>
      </c>
      <c r="D2" s="8" t="str">
        <f t="shared" si="0"/>
        <v>星期三</v>
      </c>
      <c r="E2" s="8" t="str">
        <f t="shared" si="0"/>
        <v>星期四</v>
      </c>
      <c r="F2" s="8" t="str">
        <f t="shared" si="0"/>
        <v>星期五</v>
      </c>
      <c r="G2" s="8" t="str">
        <f t="shared" si="0"/>
        <v>星期六</v>
      </c>
      <c r="H2" s="8" t="str">
        <f t="shared" si="0"/>
        <v>星期日</v>
      </c>
    </row>
    <row r="3" spans="2:8" ht="19.5" customHeight="1" x14ac:dyDescent="0.45">
      <c r="B3" s="14">
        <f t="array" ref="B3:H3">DaysAndWeeks+DATE(CalendarYear,8,1)-WEEKDAY(DATE(CalendarYear,8,1),(WeekStart="星期一")+1)+1</f>
        <v>45502</v>
      </c>
      <c r="C3" s="14">
        <v>45503</v>
      </c>
      <c r="D3" s="14">
        <v>45504</v>
      </c>
      <c r="E3" s="14">
        <v>45505</v>
      </c>
      <c r="F3" s="14">
        <v>45506</v>
      </c>
      <c r="G3" s="14">
        <v>45507</v>
      </c>
      <c r="H3" s="14">
        <v>45508</v>
      </c>
    </row>
    <row r="4" spans="2:8" ht="58" customHeight="1" x14ac:dyDescent="0.45">
      <c r="G4" s="18" t="s">
        <v>6</v>
      </c>
      <c r="H4" s="18" t="s">
        <v>6</v>
      </c>
    </row>
    <row r="5" spans="2:8" ht="19.5" customHeight="1" x14ac:dyDescent="0.45">
      <c r="B5" s="16">
        <f t="array" ref="B5:H5">DaysAndWeeks+DATE(CalendarYear,8,1)-WEEKDAY(DATE(CalendarYear,8,1),(WeekStart="星期一")+1)+8</f>
        <v>45509</v>
      </c>
      <c r="C5" s="16">
        <v>45510</v>
      </c>
      <c r="D5" s="16">
        <v>45511</v>
      </c>
      <c r="E5" s="16">
        <v>45512</v>
      </c>
      <c r="F5" s="16">
        <v>45513</v>
      </c>
      <c r="G5" s="16">
        <v>45514</v>
      </c>
      <c r="H5" s="16">
        <v>45515</v>
      </c>
    </row>
    <row r="6" spans="2:8" ht="58" customHeight="1" x14ac:dyDescent="0.45">
      <c r="B6" s="11"/>
      <c r="C6" s="11"/>
      <c r="D6" s="11"/>
      <c r="E6" s="11"/>
      <c r="F6" s="11"/>
      <c r="G6" s="18" t="s">
        <v>6</v>
      </c>
      <c r="H6" s="18" t="s">
        <v>6</v>
      </c>
    </row>
    <row r="7" spans="2:8" ht="19.5" customHeight="1" x14ac:dyDescent="0.45">
      <c r="B7" s="14">
        <f t="array" ref="B7:H7">DaysAndWeeks+DATE(CalendarYear,8,1)-WEEKDAY(DATE(CalendarYear,8,1),(WeekStart="星期一")+1)+15</f>
        <v>45516</v>
      </c>
      <c r="C7" s="14">
        <v>45517</v>
      </c>
      <c r="D7" s="14">
        <v>45518</v>
      </c>
      <c r="E7" s="14">
        <v>45519</v>
      </c>
      <c r="F7" s="14">
        <v>45520</v>
      </c>
      <c r="G7" s="14">
        <v>45521</v>
      </c>
      <c r="H7" s="14">
        <v>45522</v>
      </c>
    </row>
    <row r="8" spans="2:8" ht="58" customHeight="1" x14ac:dyDescent="0.45">
      <c r="G8" s="18" t="s">
        <v>6</v>
      </c>
      <c r="H8" s="18" t="s">
        <v>6</v>
      </c>
    </row>
    <row r="9" spans="2:8" ht="19.5" customHeight="1" x14ac:dyDescent="0.45">
      <c r="B9" s="16">
        <f t="array" ref="B9:H9">DaysAndWeeks+DATE(CalendarYear,8,1)-WEEKDAY(DATE(CalendarYear,8,1),(WeekStart="星期一")+1)+22</f>
        <v>45523</v>
      </c>
      <c r="C9" s="16">
        <v>45524</v>
      </c>
      <c r="D9" s="16">
        <v>45525</v>
      </c>
      <c r="E9" s="16">
        <v>45526</v>
      </c>
      <c r="F9" s="16">
        <v>45527</v>
      </c>
      <c r="G9" s="16">
        <v>45528</v>
      </c>
      <c r="H9" s="16">
        <v>45529</v>
      </c>
    </row>
    <row r="10" spans="2:8" ht="58" customHeight="1" x14ac:dyDescent="0.45">
      <c r="B10" s="11"/>
      <c r="C10" s="11"/>
      <c r="D10" s="11"/>
      <c r="E10" s="11"/>
      <c r="F10" s="11"/>
      <c r="G10" s="18" t="s">
        <v>6</v>
      </c>
      <c r="H10" s="18" t="s">
        <v>6</v>
      </c>
    </row>
    <row r="11" spans="2:8" ht="19.5" customHeight="1" x14ac:dyDescent="0.45">
      <c r="B11" s="14">
        <f t="array" ref="B11:H11">DaysAndWeeks+DATE(CalendarYear,8,1)-WEEKDAY(DATE(CalendarYear,8,1),(WeekStart="星期一")+1)+29</f>
        <v>45530</v>
      </c>
      <c r="C11" s="14">
        <v>45531</v>
      </c>
      <c r="D11" s="14">
        <v>45532</v>
      </c>
      <c r="E11" s="14">
        <v>45533</v>
      </c>
      <c r="F11" s="14">
        <v>45534</v>
      </c>
      <c r="G11" s="14">
        <v>45535</v>
      </c>
      <c r="H11" s="14">
        <v>45536</v>
      </c>
    </row>
    <row r="12" spans="2:8" ht="58" customHeight="1" x14ac:dyDescent="0.45">
      <c r="G12" s="18" t="s">
        <v>6</v>
      </c>
      <c r="H12" s="28"/>
    </row>
    <row r="13" spans="2:8" ht="19.5" customHeight="1" x14ac:dyDescent="0.45">
      <c r="B13" s="16">
        <f t="array" ref="B13:C13">DaysAndWeeks+DATE(CalendarYear,8,1)-WEEKDAY(DATE(CalendarYear,8,1),(WeekStart="星期一")+1)+36</f>
        <v>45537</v>
      </c>
      <c r="C13" s="16">
        <v>45538</v>
      </c>
      <c r="D13" s="23" t="s">
        <v>0</v>
      </c>
      <c r="E13" s="24"/>
      <c r="F13" s="24"/>
      <c r="G13" s="24"/>
      <c r="H13" s="24"/>
    </row>
    <row r="14" spans="2:8" ht="58" customHeight="1" x14ac:dyDescent="0.45">
      <c r="B14" s="11"/>
      <c r="C14" s="11"/>
      <c r="D14" s="23"/>
      <c r="E14" s="24"/>
      <c r="F14" s="24"/>
      <c r="G14" s="24"/>
      <c r="H14" s="24"/>
    </row>
  </sheetData>
  <mergeCells count="3">
    <mergeCell ref="D13:D14"/>
    <mergeCell ref="E13:H14"/>
    <mergeCell ref="B1:D1"/>
  </mergeCells>
  <phoneticPr fontId="26" type="noConversion"/>
  <conditionalFormatting sqref="B3:G3">
    <cfRule type="expression" dxfId="9" priority="1">
      <formula>DAY(B3)&gt;8</formula>
    </cfRule>
  </conditionalFormatting>
  <conditionalFormatting sqref="B11:H11 B13:C13">
    <cfRule type="expression" dxfId="8" priority="2">
      <formula>AND(DAY(B11)&gt;=1,DAY(B11)&lt;=15)</formula>
    </cfRule>
  </conditionalFormatting>
  <dataValidations count="8">
    <dataValidation allowBlank="1" showInputMessage="1" showErrorMessage="1" prompt="自动确定工作日" sqref="C2:H2" xr:uid="{00000000-0002-0000-0700-000000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700-000001000000}"/>
    <dataValidation allowBlank="1" showInputMessage="1" showErrorMessage="1" prompt="在右侧单元格中输入备注" sqref="D13:D14" xr:uid="{00000000-0002-0000-0700-000002000000}"/>
    <dataValidation allowBlank="1" showInputMessage="1" showErrorMessage="1" prompt="在此单元格中输入备注" sqref="E13:H14" xr:uid="{00000000-0002-0000-0700-000003000000}"/>
    <dataValidation allowBlank="1" showInputMessage="1" showErrorMessage="1" prompt="此行和第 6、8、10、12 和 14 行包含的单元格用于输入与上述单元格中的日历日相关的每日备注" sqref="B4" xr:uid="{00000000-0002-0000-0700-000004000000}"/>
    <dataValidation allowBlank="1" showInputMessage="1" showErrorMessage="1" prompt="根据“1 月”工作表中输入的年份自动更新此单元格中的年份。下方的日历具有上个月和下个月的日期，字体底纹较浅" sqref="B1:D1" xr:uid="{00000000-0002-0000-0700-000005000000}"/>
    <dataValidation allowBlank="1" showInputMessage="1" showErrorMessage="1" prompt="此行包含此日历的工作日名称。此单元格包含一周的开始日期。若要更改周开始日期，请在“1 月”工作表的单元格 K3 中输入一个新的工作日" sqref="B2" xr:uid="{00000000-0002-0000-0700-000006000000}"/>
    <dataValidation allowBlank="1" showInputMessage="1" showErrorMessage="1" prompt="8 月日历" sqref="A1" xr:uid="{00000000-0002-0000-0700-000007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2" tint="-0.249977111117893"/>
    <pageSetUpPr fitToPage="1"/>
  </sheetPr>
  <dimension ref="B1:H14"/>
  <sheetViews>
    <sheetView showGridLines="0" zoomScale="70" zoomScaleNormal="70" workbookViewId="0">
      <selection activeCell="P6" sqref="P6"/>
    </sheetView>
  </sheetViews>
  <sheetFormatPr defaultColWidth="8.84375" defaultRowHeight="16.5" x14ac:dyDescent="0.45"/>
  <cols>
    <col min="1" max="1" width="2.53515625" customWidth="1"/>
    <col min="2" max="2" width="18.4609375" customWidth="1"/>
    <col min="3" max="8" width="17.765625" customWidth="1"/>
    <col min="9" max="9" width="2.765625" customWidth="1"/>
    <col min="10" max="10" width="10.69140625" customWidth="1"/>
  </cols>
  <sheetData>
    <row r="1" spans="2:8" ht="60" customHeight="1" x14ac:dyDescent="0.45">
      <c r="B1" s="27" t="str">
        <f>CalendarYear&amp;" 年 9 月 "</f>
        <v xml:space="preserve">2024 年 9 月 </v>
      </c>
      <c r="C1" s="27"/>
      <c r="D1" s="27"/>
      <c r="E1" s="3"/>
      <c r="F1" s="3"/>
      <c r="G1" s="3"/>
      <c r="H1" s="4"/>
    </row>
    <row r="2" spans="2:8" ht="21.75" customHeight="1" thickBot="1" x14ac:dyDescent="0.5">
      <c r="B2" s="8" t="str">
        <f>IF(WeekStart="星期日", "星期日","星期一")</f>
        <v>星期一</v>
      </c>
      <c r="C2" s="8" t="str">
        <f t="shared" ref="C2:H2" si="0">UPPER(TEXT(C3,"aaaa"))</f>
        <v>星期二</v>
      </c>
      <c r="D2" s="8" t="str">
        <f t="shared" si="0"/>
        <v>星期三</v>
      </c>
      <c r="E2" s="8" t="str">
        <f t="shared" si="0"/>
        <v>星期四</v>
      </c>
      <c r="F2" s="8" t="str">
        <f t="shared" si="0"/>
        <v>星期五</v>
      </c>
      <c r="G2" s="8" t="str">
        <f t="shared" si="0"/>
        <v>星期六</v>
      </c>
      <c r="H2" s="8" t="str">
        <f t="shared" si="0"/>
        <v>星期日</v>
      </c>
    </row>
    <row r="3" spans="2:8" ht="19.5" customHeight="1" x14ac:dyDescent="0.45">
      <c r="B3" s="14">
        <f t="array" ref="B3:H3">DaysAndWeeks+DATE(CalendarYear,9,1)-WEEKDAY(DATE(CalendarYear,9,1),(WeekStart="星期一")+1)+1</f>
        <v>45530</v>
      </c>
      <c r="C3" s="14">
        <v>45531</v>
      </c>
      <c r="D3" s="14">
        <v>45532</v>
      </c>
      <c r="E3" s="14">
        <v>45533</v>
      </c>
      <c r="F3" s="14">
        <v>45534</v>
      </c>
      <c r="G3" s="14">
        <v>45535</v>
      </c>
      <c r="H3" s="14">
        <v>45536</v>
      </c>
    </row>
    <row r="4" spans="2:8" ht="58" customHeight="1" x14ac:dyDescent="0.45">
      <c r="G4" s="28"/>
      <c r="H4" s="18" t="s">
        <v>6</v>
      </c>
    </row>
    <row r="5" spans="2:8" ht="19.5" customHeight="1" x14ac:dyDescent="0.45">
      <c r="B5" s="16">
        <f t="array" ref="B5:H5">DaysAndWeeks+DATE(CalendarYear,9,1)-WEEKDAY(DATE(CalendarYear,9,1),(WeekStart="星期一")+1)+8</f>
        <v>45537</v>
      </c>
      <c r="C5" s="16">
        <v>45538</v>
      </c>
      <c r="D5" s="16">
        <v>45539</v>
      </c>
      <c r="E5" s="16">
        <v>45540</v>
      </c>
      <c r="F5" s="16">
        <v>45541</v>
      </c>
      <c r="G5" s="16">
        <v>45542</v>
      </c>
      <c r="H5" s="16">
        <v>45543</v>
      </c>
    </row>
    <row r="6" spans="2:8" ht="58" customHeight="1" x14ac:dyDescent="0.45">
      <c r="B6" s="11"/>
      <c r="C6" s="11"/>
      <c r="D6" s="11"/>
      <c r="E6" s="11"/>
      <c r="F6" s="11"/>
      <c r="G6" s="18" t="s">
        <v>6</v>
      </c>
      <c r="H6" s="18" t="s">
        <v>6</v>
      </c>
    </row>
    <row r="7" spans="2:8" ht="19.5" customHeight="1" x14ac:dyDescent="0.45">
      <c r="B7" s="14">
        <f t="array" ref="B7:H7">DaysAndWeeks+DATE(CalendarYear,9,1)-WEEKDAY(DATE(CalendarYear,9,1),(WeekStart="星期一")+1)+15</f>
        <v>45544</v>
      </c>
      <c r="C7" s="14">
        <v>45545</v>
      </c>
      <c r="D7" s="14">
        <v>45546</v>
      </c>
      <c r="E7" s="14">
        <v>45547</v>
      </c>
      <c r="F7" s="14">
        <v>45548</v>
      </c>
      <c r="G7" s="14">
        <v>45549</v>
      </c>
      <c r="H7" s="14">
        <v>45550</v>
      </c>
    </row>
    <row r="8" spans="2:8" ht="58" customHeight="1" x14ac:dyDescent="0.45">
      <c r="G8" s="18" t="s">
        <v>6</v>
      </c>
      <c r="H8" s="18" t="s">
        <v>6</v>
      </c>
    </row>
    <row r="9" spans="2:8" ht="19.5" customHeight="1" x14ac:dyDescent="0.45">
      <c r="B9" s="16">
        <f t="array" ref="B9:H9">DaysAndWeeks+DATE(CalendarYear,9,1)-WEEKDAY(DATE(CalendarYear,9,1),(WeekStart="星期一")+1)+22</f>
        <v>45551</v>
      </c>
      <c r="C9" s="16">
        <v>45552</v>
      </c>
      <c r="D9" s="22">
        <v>45553</v>
      </c>
      <c r="E9" s="16">
        <v>45554</v>
      </c>
      <c r="F9" s="16">
        <v>45555</v>
      </c>
      <c r="G9" s="16">
        <v>45556</v>
      </c>
      <c r="H9" s="16">
        <v>45557</v>
      </c>
    </row>
    <row r="10" spans="2:8" ht="58" customHeight="1" x14ac:dyDescent="0.45">
      <c r="B10" s="11"/>
      <c r="C10" s="11"/>
      <c r="D10" s="17" t="s">
        <v>16</v>
      </c>
      <c r="E10" s="11"/>
      <c r="F10" s="11"/>
      <c r="G10" s="18" t="s">
        <v>6</v>
      </c>
      <c r="H10" s="18" t="s">
        <v>6</v>
      </c>
    </row>
    <row r="11" spans="2:8" ht="19.5" customHeight="1" x14ac:dyDescent="0.45">
      <c r="B11" s="14">
        <f t="array" ref="B11:H11">DaysAndWeeks+DATE(CalendarYear,9,1)-WEEKDAY(DATE(CalendarYear,9,1),(WeekStart="星期一")+1)+29</f>
        <v>45558</v>
      </c>
      <c r="C11" s="14">
        <v>45559</v>
      </c>
      <c r="D11" s="14">
        <v>45560</v>
      </c>
      <c r="E11" s="14">
        <v>45561</v>
      </c>
      <c r="F11" s="14">
        <v>45562</v>
      </c>
      <c r="G11" s="14">
        <v>45563</v>
      </c>
      <c r="H11" s="14">
        <v>45564</v>
      </c>
    </row>
    <row r="12" spans="2:8" ht="58" customHeight="1" x14ac:dyDescent="0.45">
      <c r="G12" s="18" t="s">
        <v>6</v>
      </c>
      <c r="H12" s="18" t="s">
        <v>6</v>
      </c>
    </row>
    <row r="13" spans="2:8" ht="19.5" customHeight="1" x14ac:dyDescent="0.45">
      <c r="B13" s="16">
        <f t="array" ref="B13:C13">DaysAndWeeks+DATE(CalendarYear,9,1)-WEEKDAY(DATE(CalendarYear,9,1),(WeekStart="星期一")+1)+36</f>
        <v>45565</v>
      </c>
      <c r="C13" s="16">
        <v>45566</v>
      </c>
      <c r="D13" s="23" t="s">
        <v>0</v>
      </c>
      <c r="E13" s="24"/>
      <c r="F13" s="24"/>
      <c r="G13" s="24"/>
      <c r="H13" s="24"/>
    </row>
    <row r="14" spans="2:8" ht="58" customHeight="1" x14ac:dyDescent="0.45">
      <c r="B14" s="11"/>
      <c r="C14" s="11"/>
      <c r="D14" s="23"/>
      <c r="E14" s="24"/>
      <c r="F14" s="24"/>
      <c r="G14" s="24"/>
      <c r="H14" s="24"/>
    </row>
  </sheetData>
  <mergeCells count="3">
    <mergeCell ref="D13:D14"/>
    <mergeCell ref="E13:H14"/>
    <mergeCell ref="B1:D1"/>
  </mergeCells>
  <phoneticPr fontId="1" type="noConversion"/>
  <conditionalFormatting sqref="B3:G3">
    <cfRule type="expression" dxfId="7" priority="1">
      <formula>DAY(B3)&gt;8</formula>
    </cfRule>
  </conditionalFormatting>
  <conditionalFormatting sqref="B11:H11 B13:C13">
    <cfRule type="expression" dxfId="6" priority="2">
      <formula>AND(DAY(B11)&gt;=1,DAY(B11)&lt;=15)</formula>
    </cfRule>
  </conditionalFormatting>
  <dataValidations count="8">
    <dataValidation allowBlank="1" showInputMessage="1" showErrorMessage="1" prompt="自动确定工作日" sqref="C2:H2" xr:uid="{00000000-0002-0000-0800-000000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800-000001000000}"/>
    <dataValidation allowBlank="1" showInputMessage="1" showErrorMessage="1" prompt="此行包含此日历的工作日名称。此单元格包含一周的开始日期。若要更改周开始日期，请在“1 月”工作表的单元格 K3 中输入一个新的工作日" sqref="B2" xr:uid="{00000000-0002-0000-0800-000002000000}"/>
    <dataValidation allowBlank="1" showInputMessage="1" showErrorMessage="1" prompt="在右侧单元格中输入备注" sqref="D13:D14" xr:uid="{00000000-0002-0000-0800-000003000000}"/>
    <dataValidation allowBlank="1" showInputMessage="1" showErrorMessage="1" prompt="在此单元格中输入备注" sqref="E13:H14" xr:uid="{00000000-0002-0000-0800-000004000000}"/>
    <dataValidation allowBlank="1" showInputMessage="1" showErrorMessage="1" prompt="此行和第 6、8、10、12 和 14 行包含的单元格用于输入与上述单元格中的日历日相关的每日备注" sqref="B4" xr:uid="{00000000-0002-0000-0800-000005000000}"/>
    <dataValidation allowBlank="1" showInputMessage="1" showErrorMessage="1" prompt="根据“1 月”工作表中输入的年份自动更新此单元格中的年份。下方的日历具有上个月和下个月的日期，字体底纹较浅" sqref="B1:D1" xr:uid="{00000000-0002-0000-0800-000006000000}"/>
    <dataValidation allowBlank="1" showInputMessage="1" showErrorMessage="1" prompt="9 月日历" sqref="A1" xr:uid="{00000000-0002-0000-0800-000007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2" tint="-0.499984740745262"/>
    <pageSetUpPr fitToPage="1"/>
  </sheetPr>
  <dimension ref="B1:H14"/>
  <sheetViews>
    <sheetView showGridLines="0" zoomScale="70" zoomScaleNormal="70" workbookViewId="0">
      <selection activeCell="K19" sqref="K19"/>
    </sheetView>
  </sheetViews>
  <sheetFormatPr defaultColWidth="8.84375" defaultRowHeight="16.5" x14ac:dyDescent="0.45"/>
  <cols>
    <col min="1" max="1" width="2.53515625" customWidth="1"/>
    <col min="2" max="2" width="18.4609375" customWidth="1"/>
    <col min="3" max="8" width="17.765625" customWidth="1"/>
    <col min="9" max="9" width="2.765625" customWidth="1"/>
  </cols>
  <sheetData>
    <row r="1" spans="2:8" ht="60" customHeight="1" x14ac:dyDescent="0.45">
      <c r="B1" s="27" t="str">
        <f>CalendarYear&amp;" 年 10 月 "</f>
        <v xml:space="preserve">2024 年 10 月 </v>
      </c>
      <c r="C1" s="27"/>
      <c r="D1" s="27"/>
      <c r="E1" s="3"/>
      <c r="F1" s="3"/>
      <c r="G1" s="3"/>
      <c r="H1" s="4"/>
    </row>
    <row r="2" spans="2:8" ht="21.75" customHeight="1" thickBot="1" x14ac:dyDescent="0.5">
      <c r="B2" s="8" t="str">
        <f>IF(WeekStart="星期日", "星期日","星期一")</f>
        <v>星期一</v>
      </c>
      <c r="C2" s="8" t="str">
        <f t="shared" ref="C2:H2" si="0">UPPER(TEXT(C3,"aaaa"))</f>
        <v>星期二</v>
      </c>
      <c r="D2" s="8" t="str">
        <f t="shared" si="0"/>
        <v>星期三</v>
      </c>
      <c r="E2" s="8" t="str">
        <f t="shared" si="0"/>
        <v>星期四</v>
      </c>
      <c r="F2" s="8" t="str">
        <f t="shared" si="0"/>
        <v>星期五</v>
      </c>
      <c r="G2" s="8" t="str">
        <f t="shared" si="0"/>
        <v>星期六</v>
      </c>
      <c r="H2" s="8" t="str">
        <f t="shared" si="0"/>
        <v>星期日</v>
      </c>
    </row>
    <row r="3" spans="2:8" ht="19.5" customHeight="1" x14ac:dyDescent="0.45">
      <c r="B3" s="14">
        <f t="array" ref="B3:H3">DaysAndWeeks+DATE(CalendarYear,10,1)-WEEKDAY(DATE(CalendarYear,10,1),(WeekStart="星期一")+1)+1</f>
        <v>45565</v>
      </c>
      <c r="C3" s="20">
        <v>45566</v>
      </c>
      <c r="D3" s="14">
        <v>45567</v>
      </c>
      <c r="E3" s="14">
        <v>45568</v>
      </c>
      <c r="F3" s="14">
        <v>45569</v>
      </c>
      <c r="G3" s="14">
        <v>45570</v>
      </c>
      <c r="H3" s="14">
        <v>45571</v>
      </c>
    </row>
    <row r="4" spans="2:8" ht="58" customHeight="1" x14ac:dyDescent="0.45">
      <c r="C4" s="17" t="s">
        <v>17</v>
      </c>
      <c r="G4" s="18" t="s">
        <v>6</v>
      </c>
      <c r="H4" s="18" t="s">
        <v>6</v>
      </c>
    </row>
    <row r="5" spans="2:8" ht="19.5" customHeight="1" x14ac:dyDescent="0.45">
      <c r="B5" s="16">
        <f t="array" ref="B5:H5">DaysAndWeeks+DATE(CalendarYear,10,1)-WEEKDAY(DATE(CalendarYear,10,1),(WeekStart="星期一")+1)+8</f>
        <v>45572</v>
      </c>
      <c r="C5" s="16">
        <v>45573</v>
      </c>
      <c r="D5" s="16">
        <v>45574</v>
      </c>
      <c r="E5" s="16">
        <v>45575</v>
      </c>
      <c r="F5" s="22">
        <v>45576</v>
      </c>
      <c r="G5" s="16">
        <v>45577</v>
      </c>
      <c r="H5" s="16">
        <v>45578</v>
      </c>
    </row>
    <row r="6" spans="2:8" ht="58" customHeight="1" x14ac:dyDescent="0.45">
      <c r="B6" s="11"/>
      <c r="C6" s="11"/>
      <c r="D6" s="11"/>
      <c r="E6" s="11"/>
      <c r="F6" s="17" t="s">
        <v>18</v>
      </c>
      <c r="G6" s="18" t="s">
        <v>6</v>
      </c>
      <c r="H6" s="18" t="s">
        <v>6</v>
      </c>
    </row>
    <row r="7" spans="2:8" ht="19.5" customHeight="1" x14ac:dyDescent="0.45">
      <c r="B7" s="14">
        <f t="array" ref="B7:H7">DaysAndWeeks+DATE(CalendarYear,10,1)-WEEKDAY(DATE(CalendarYear,10,1),(WeekStart="星期一")+1)+15</f>
        <v>45579</v>
      </c>
      <c r="C7" s="14">
        <v>45580</v>
      </c>
      <c r="D7" s="14">
        <v>45581</v>
      </c>
      <c r="E7" s="14">
        <v>45582</v>
      </c>
      <c r="F7" s="14">
        <v>45583</v>
      </c>
      <c r="G7" s="14">
        <v>45584</v>
      </c>
      <c r="H7" s="14">
        <v>45585</v>
      </c>
    </row>
    <row r="8" spans="2:8" ht="58" customHeight="1" x14ac:dyDescent="0.45">
      <c r="G8" s="18" t="s">
        <v>6</v>
      </c>
      <c r="H8" s="18" t="s">
        <v>6</v>
      </c>
    </row>
    <row r="9" spans="2:8" ht="19.5" customHeight="1" x14ac:dyDescent="0.45">
      <c r="B9" s="16">
        <f t="array" ref="B9:H9">DaysAndWeeks+DATE(CalendarYear,10,1)-WEEKDAY(DATE(CalendarYear,10,1),(WeekStart="星期一")+1)+22</f>
        <v>45586</v>
      </c>
      <c r="C9" s="16">
        <v>45587</v>
      </c>
      <c r="D9" s="16">
        <v>45588</v>
      </c>
      <c r="E9" s="16">
        <v>45589</v>
      </c>
      <c r="F9" s="16">
        <v>45590</v>
      </c>
      <c r="G9" s="16">
        <v>45591</v>
      </c>
      <c r="H9" s="16">
        <v>45592</v>
      </c>
    </row>
    <row r="10" spans="2:8" ht="58" customHeight="1" x14ac:dyDescent="0.45">
      <c r="B10" s="11"/>
      <c r="C10" s="11"/>
      <c r="D10" s="11"/>
      <c r="E10" s="11"/>
      <c r="F10" s="11"/>
      <c r="G10" s="18" t="s">
        <v>6</v>
      </c>
      <c r="H10" s="18" t="s">
        <v>6</v>
      </c>
    </row>
    <row r="11" spans="2:8" ht="19.5" customHeight="1" x14ac:dyDescent="0.45">
      <c r="B11" s="14">
        <f t="array" ref="B11:H11">DaysAndWeeks+DATE(CalendarYear,10,1)-WEEKDAY(DATE(CalendarYear,10,1),(WeekStart="星期一")+1)+29</f>
        <v>45593</v>
      </c>
      <c r="C11" s="14">
        <v>45594</v>
      </c>
      <c r="D11" s="14">
        <v>45595</v>
      </c>
      <c r="E11" s="14">
        <v>45596</v>
      </c>
      <c r="F11" s="14">
        <v>45597</v>
      </c>
      <c r="G11" s="14">
        <v>45598</v>
      </c>
      <c r="H11" s="14">
        <v>45599</v>
      </c>
    </row>
    <row r="12" spans="2:8" ht="58" customHeight="1" x14ac:dyDescent="0.45"/>
    <row r="13" spans="2:8" ht="19.5" customHeight="1" x14ac:dyDescent="0.45">
      <c r="B13" s="16">
        <f t="array" ref="B13:C13">DaysAndWeeks+DATE(CalendarYear,10,1)-WEEKDAY(DATE(CalendarYear,10,1),(WeekStart="星期一")+1)+36</f>
        <v>45600</v>
      </c>
      <c r="C13" s="16">
        <v>45601</v>
      </c>
      <c r="D13" s="23" t="s">
        <v>0</v>
      </c>
      <c r="E13" s="24"/>
      <c r="F13" s="24"/>
      <c r="G13" s="24"/>
      <c r="H13" s="24"/>
    </row>
    <row r="14" spans="2:8" ht="58" customHeight="1" x14ac:dyDescent="0.45">
      <c r="B14" s="11"/>
      <c r="C14" s="11"/>
      <c r="D14" s="23"/>
      <c r="E14" s="24"/>
      <c r="F14" s="24"/>
      <c r="G14" s="24"/>
      <c r="H14" s="24"/>
    </row>
  </sheetData>
  <mergeCells count="3">
    <mergeCell ref="D13:D14"/>
    <mergeCell ref="E13:H14"/>
    <mergeCell ref="B1:D1"/>
  </mergeCells>
  <phoneticPr fontId="26" type="noConversion"/>
  <conditionalFormatting sqref="B3:G3">
    <cfRule type="expression" dxfId="5" priority="1">
      <formula>DAY(B3)&gt;8</formula>
    </cfRule>
  </conditionalFormatting>
  <conditionalFormatting sqref="B11:H11 B13:C13">
    <cfRule type="expression" dxfId="4" priority="2">
      <formula>AND(DAY(B11)&gt;=1,DAY(B11)&lt;=15)</formula>
    </cfRule>
  </conditionalFormatting>
  <dataValidations count="8">
    <dataValidation allowBlank="1" showInputMessage="1" showErrorMessage="1" prompt="自动确定工作日" sqref="C2:H2" xr:uid="{00000000-0002-0000-0900-000000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900-000001000000}"/>
    <dataValidation allowBlank="1" showInputMessage="1" showErrorMessage="1" prompt="10 月日历" sqref="A1" xr:uid="{00000000-0002-0000-0900-000002000000}"/>
    <dataValidation allowBlank="1" showInputMessage="1" showErrorMessage="1" prompt="在右侧单元格中输入备注" sqref="D13:D14" xr:uid="{00000000-0002-0000-0900-000003000000}"/>
    <dataValidation allowBlank="1" showInputMessage="1" showErrorMessage="1" prompt="在此单元格中输入备注" sqref="E13:H14" xr:uid="{00000000-0002-0000-0900-000004000000}"/>
    <dataValidation allowBlank="1" showInputMessage="1" showErrorMessage="1" prompt="此行和第 6、8、10、12 和 14 行包含的单元格用于输入与上述单元格中的日历日相关的每日备注" sqref="B4" xr:uid="{00000000-0002-0000-0900-000005000000}"/>
    <dataValidation allowBlank="1" showInputMessage="1" showErrorMessage="1" prompt="根据“1 月”工作表中输入的年份自动更新此单元格中的年份。下方的日历具有上个月和下个月的日期，字体底纹较浅" sqref="B1:D1" xr:uid="{00000000-0002-0000-0900-000006000000}"/>
    <dataValidation allowBlank="1" showInputMessage="1" showErrorMessage="1" prompt="此行包含此日历的工作日名称。此单元格包含一周的开始日期。若要更改周开始日期，请在“1 月”工作表的单元格 K3 中输入一个新的工作日" sqref="B2" xr:uid="{00000000-0002-0000-0900-000007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2" tint="-0.89999084444715716"/>
    <pageSetUpPr fitToPage="1"/>
  </sheetPr>
  <dimension ref="B1:H14"/>
  <sheetViews>
    <sheetView showGridLines="0" zoomScale="70" zoomScaleNormal="70" workbookViewId="0">
      <selection activeCell="S12" sqref="S12"/>
    </sheetView>
  </sheetViews>
  <sheetFormatPr defaultColWidth="8.84375" defaultRowHeight="16.5" x14ac:dyDescent="0.45"/>
  <cols>
    <col min="1" max="1" width="2.53515625" customWidth="1"/>
    <col min="2" max="2" width="18.4609375" customWidth="1"/>
    <col min="3" max="8" width="17.765625" customWidth="1"/>
    <col min="9" max="9" width="2.765625" customWidth="1"/>
  </cols>
  <sheetData>
    <row r="1" spans="2:8" ht="60" customHeight="1" x14ac:dyDescent="0.45">
      <c r="B1" s="27" t="str">
        <f>CalendarYear&amp;" 年 11 月 "</f>
        <v xml:space="preserve">2024 年 11 月 </v>
      </c>
      <c r="C1" s="27"/>
      <c r="D1" s="27"/>
      <c r="E1" s="3"/>
      <c r="F1" s="3"/>
      <c r="G1" s="3"/>
      <c r="H1" s="4"/>
    </row>
    <row r="2" spans="2:8" ht="21.75" customHeight="1" thickBot="1" x14ac:dyDescent="0.5">
      <c r="B2" s="8" t="str">
        <f>IF(WeekStart="星期日", "星期日","星期一")</f>
        <v>星期一</v>
      </c>
      <c r="C2" s="8" t="str">
        <f t="shared" ref="C2:H2" si="0">UPPER(TEXT(C3,"aaaa"))</f>
        <v>星期二</v>
      </c>
      <c r="D2" s="8" t="str">
        <f t="shared" si="0"/>
        <v>星期三</v>
      </c>
      <c r="E2" s="8" t="str">
        <f t="shared" si="0"/>
        <v>星期四</v>
      </c>
      <c r="F2" s="8" t="str">
        <f t="shared" si="0"/>
        <v>星期五</v>
      </c>
      <c r="G2" s="8" t="str">
        <f t="shared" si="0"/>
        <v>星期六</v>
      </c>
      <c r="H2" s="8" t="str">
        <f t="shared" si="0"/>
        <v>星期日</v>
      </c>
    </row>
    <row r="3" spans="2:8" ht="19.5" customHeight="1" x14ac:dyDescent="0.45">
      <c r="B3" s="14">
        <f t="array" ref="B3:H3">DaysAndWeeks+DATE(CalendarYear,11,1)-WEEKDAY(DATE(CalendarYear,11,1),(WeekStart="星期一")+1)+1</f>
        <v>45593</v>
      </c>
      <c r="C3" s="14">
        <v>45594</v>
      </c>
      <c r="D3" s="14">
        <v>45595</v>
      </c>
      <c r="E3" s="14">
        <v>45596</v>
      </c>
      <c r="F3" s="14">
        <v>45597</v>
      </c>
      <c r="G3" s="14">
        <v>45598</v>
      </c>
      <c r="H3" s="14">
        <v>45599</v>
      </c>
    </row>
    <row r="4" spans="2:8" ht="58" customHeight="1" x14ac:dyDescent="0.45">
      <c r="G4" s="18" t="s">
        <v>6</v>
      </c>
      <c r="H4" s="18" t="s">
        <v>6</v>
      </c>
    </row>
    <row r="5" spans="2:8" ht="19.5" customHeight="1" x14ac:dyDescent="0.45">
      <c r="B5" s="16">
        <f t="array" ref="B5:H5">DaysAndWeeks+DATE(CalendarYear,11,1)-WEEKDAY(DATE(CalendarYear,11,1),(WeekStart="星期一")+1)+8</f>
        <v>45600</v>
      </c>
      <c r="C5" s="16">
        <v>45601</v>
      </c>
      <c r="D5" s="16">
        <v>45602</v>
      </c>
      <c r="E5" s="16">
        <v>45603</v>
      </c>
      <c r="F5" s="16">
        <v>45604</v>
      </c>
      <c r="G5" s="16">
        <v>45605</v>
      </c>
      <c r="H5" s="16">
        <v>45606</v>
      </c>
    </row>
    <row r="6" spans="2:8" ht="58" customHeight="1" x14ac:dyDescent="0.45">
      <c r="B6" s="11"/>
      <c r="C6" s="11"/>
      <c r="D6" s="11"/>
      <c r="E6" s="11"/>
      <c r="F6" s="11"/>
      <c r="G6" s="18" t="s">
        <v>6</v>
      </c>
      <c r="H6" s="18" t="s">
        <v>6</v>
      </c>
    </row>
    <row r="7" spans="2:8" ht="19.5" customHeight="1" x14ac:dyDescent="0.45">
      <c r="B7" s="14">
        <f t="array" ref="B7:H7">DaysAndWeeks+DATE(CalendarYear,11,1)-WEEKDAY(DATE(CalendarYear,11,1),(WeekStart="星期一")+1)+15</f>
        <v>45607</v>
      </c>
      <c r="C7" s="14">
        <v>45608</v>
      </c>
      <c r="D7" s="14">
        <v>45609</v>
      </c>
      <c r="E7" s="14">
        <v>45610</v>
      </c>
      <c r="F7" s="14">
        <v>45611</v>
      </c>
      <c r="G7" s="14">
        <v>45612</v>
      </c>
      <c r="H7" s="14">
        <v>45613</v>
      </c>
    </row>
    <row r="8" spans="2:8" ht="58" customHeight="1" x14ac:dyDescent="0.45">
      <c r="G8" s="18" t="s">
        <v>6</v>
      </c>
      <c r="H8" s="18" t="s">
        <v>6</v>
      </c>
    </row>
    <row r="9" spans="2:8" ht="19.5" customHeight="1" x14ac:dyDescent="0.45">
      <c r="B9" s="16">
        <f t="array" ref="B9:H9">DaysAndWeeks+DATE(CalendarYear,11,1)-WEEKDAY(DATE(CalendarYear,11,1),(WeekStart="星期一")+1)+22</f>
        <v>45614</v>
      </c>
      <c r="C9" s="16">
        <v>45615</v>
      </c>
      <c r="D9" s="16">
        <v>45616</v>
      </c>
      <c r="E9" s="16">
        <v>45617</v>
      </c>
      <c r="F9" s="16">
        <v>45618</v>
      </c>
      <c r="G9" s="16">
        <v>45619</v>
      </c>
      <c r="H9" s="16">
        <v>45620</v>
      </c>
    </row>
    <row r="10" spans="2:8" ht="58" customHeight="1" x14ac:dyDescent="0.45">
      <c r="B10" s="11"/>
      <c r="C10" s="11"/>
      <c r="D10" s="11"/>
      <c r="E10" s="11"/>
      <c r="F10" s="11"/>
      <c r="G10" s="18" t="s">
        <v>6</v>
      </c>
      <c r="H10" s="18" t="s">
        <v>6</v>
      </c>
    </row>
    <row r="11" spans="2:8" ht="19.5" customHeight="1" x14ac:dyDescent="0.45">
      <c r="B11" s="14">
        <f t="array" ref="B11:H11">DaysAndWeeks+DATE(CalendarYear,11,1)-WEEKDAY(DATE(CalendarYear,11,1),(WeekStart="星期一")+1)+29</f>
        <v>45621</v>
      </c>
      <c r="C11" s="14">
        <v>45622</v>
      </c>
      <c r="D11" s="14">
        <v>45623</v>
      </c>
      <c r="E11" s="14">
        <v>45624</v>
      </c>
      <c r="F11" s="14">
        <v>45625</v>
      </c>
      <c r="G11" s="14">
        <v>45626</v>
      </c>
      <c r="H11" s="14">
        <v>45627</v>
      </c>
    </row>
    <row r="12" spans="2:8" ht="58" customHeight="1" x14ac:dyDescent="0.45">
      <c r="G12" s="18" t="s">
        <v>6</v>
      </c>
      <c r="H12" s="28"/>
    </row>
    <row r="13" spans="2:8" ht="19.5" customHeight="1" x14ac:dyDescent="0.45">
      <c r="B13" s="16">
        <f t="array" ref="B13:C13">DaysAndWeeks+DATE(CalendarYear,11,1)-WEEKDAY(DATE(CalendarYear,11,1),(WeekStart="星期一")+1)+36</f>
        <v>45628</v>
      </c>
      <c r="C13" s="16">
        <v>45629</v>
      </c>
      <c r="D13" s="23" t="s">
        <v>0</v>
      </c>
      <c r="E13" s="24"/>
      <c r="F13" s="24"/>
      <c r="G13" s="24"/>
      <c r="H13" s="24"/>
    </row>
    <row r="14" spans="2:8" ht="58" customHeight="1" x14ac:dyDescent="0.45">
      <c r="B14" s="11"/>
      <c r="C14" s="11"/>
      <c r="D14" s="23"/>
      <c r="E14" s="24"/>
      <c r="F14" s="24"/>
      <c r="G14" s="24"/>
      <c r="H14" s="24"/>
    </row>
  </sheetData>
  <mergeCells count="3">
    <mergeCell ref="D13:D14"/>
    <mergeCell ref="E13:H14"/>
    <mergeCell ref="B1:D1"/>
  </mergeCells>
  <phoneticPr fontId="26" type="noConversion"/>
  <conditionalFormatting sqref="B3:G3">
    <cfRule type="expression" dxfId="3" priority="1">
      <formula>DAY(B3)&gt;8</formula>
    </cfRule>
  </conditionalFormatting>
  <conditionalFormatting sqref="B11:H11 B13:C13">
    <cfRule type="expression" dxfId="2" priority="2">
      <formula>AND(DAY(B11)&gt;=1,DAY(B11)&lt;=15)</formula>
    </cfRule>
  </conditionalFormatting>
  <dataValidations count="8">
    <dataValidation allowBlank="1" showInputMessage="1" showErrorMessage="1" prompt="自动确定工作日" sqref="C2:H2" xr:uid="{00000000-0002-0000-0A00-000000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A00-000001000000}"/>
    <dataValidation allowBlank="1" showInputMessage="1" showErrorMessage="1" prompt="11 月日历" sqref="A1" xr:uid="{00000000-0002-0000-0A00-000002000000}"/>
    <dataValidation allowBlank="1" showInputMessage="1" showErrorMessage="1" prompt="在右侧单元格中输入备注" sqref="D13:D14" xr:uid="{00000000-0002-0000-0A00-000003000000}"/>
    <dataValidation allowBlank="1" showInputMessage="1" showErrorMessage="1" prompt="在此单元格中输入备注" sqref="E13:H14" xr:uid="{00000000-0002-0000-0A00-000004000000}"/>
    <dataValidation allowBlank="1" showInputMessage="1" showErrorMessage="1" prompt="此行和第 6、8、10、12 和 14 行包含的单元格用于输入与上述单元格中的日历日相关的每日备注" sqref="B4" xr:uid="{00000000-0002-0000-0A00-000005000000}"/>
    <dataValidation allowBlank="1" showInputMessage="1" showErrorMessage="1" prompt="根据“1 月”工作表中输入的年份自动更新此单元格中的年份。下方的日历具有上个月和下个月的日期，字体底纹较浅" sqref="B1:D1" xr:uid="{00000000-0002-0000-0A00-000006000000}"/>
    <dataValidation allowBlank="1" showInputMessage="1" showErrorMessage="1" prompt="此行包含此日历的工作日名称。此单元格包含一周的开始日期。若要更改周开始日期，请在“1 月”工作表的单元格 K3 中输入一个新的工作日" sqref="B2" xr:uid="{00000000-0002-0000-0A00-000007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1" tint="4.9989318521683403E-2"/>
    <pageSetUpPr fitToPage="1"/>
  </sheetPr>
  <dimension ref="B1:H14"/>
  <sheetViews>
    <sheetView showGridLines="0" tabSelected="1" zoomScale="70" zoomScaleNormal="70" workbookViewId="0">
      <selection activeCell="G23" sqref="G23"/>
    </sheetView>
  </sheetViews>
  <sheetFormatPr defaultColWidth="8.84375" defaultRowHeight="16.5" x14ac:dyDescent="0.45"/>
  <cols>
    <col min="1" max="1" width="2.53515625" customWidth="1"/>
    <col min="2" max="2" width="18.4609375" customWidth="1"/>
    <col min="3" max="8" width="17.765625" customWidth="1"/>
    <col min="9" max="9" width="2.765625" customWidth="1"/>
  </cols>
  <sheetData>
    <row r="1" spans="2:8" ht="60" customHeight="1" x14ac:dyDescent="0.45">
      <c r="B1" s="27" t="str">
        <f>CalendarYear&amp;" 年 12 月 "</f>
        <v xml:space="preserve">2024 年 12 月 </v>
      </c>
      <c r="C1" s="27"/>
      <c r="D1" s="27"/>
      <c r="E1" s="3"/>
      <c r="F1" s="3"/>
      <c r="G1" s="3"/>
      <c r="H1" s="4"/>
    </row>
    <row r="2" spans="2:8" ht="21.75" customHeight="1" thickBot="1" x14ac:dyDescent="0.5">
      <c r="B2" s="8" t="str">
        <f>IF(WeekStart="星期日", "星期日","星期一")</f>
        <v>星期一</v>
      </c>
      <c r="C2" s="8" t="str">
        <f t="shared" ref="C2:H2" si="0">UPPER(TEXT(C3,"aaaa"))</f>
        <v>星期二</v>
      </c>
      <c r="D2" s="8" t="str">
        <f t="shared" si="0"/>
        <v>星期三</v>
      </c>
      <c r="E2" s="8" t="str">
        <f t="shared" si="0"/>
        <v>星期四</v>
      </c>
      <c r="F2" s="8" t="str">
        <f t="shared" si="0"/>
        <v>星期五</v>
      </c>
      <c r="G2" s="8" t="str">
        <f t="shared" si="0"/>
        <v>星期六</v>
      </c>
      <c r="H2" s="8" t="str">
        <f t="shared" si="0"/>
        <v>星期日</v>
      </c>
    </row>
    <row r="3" spans="2:8" ht="19.5" customHeight="1" x14ac:dyDescent="0.45">
      <c r="B3" s="14">
        <f t="array" ref="B3:H3">DaysAndWeeks+DATE(CalendarYear,12,1)-WEEKDAY(DATE(CalendarYear,12,1),(WeekStart="星期一")+1)+1</f>
        <v>45621</v>
      </c>
      <c r="C3" s="14">
        <v>45622</v>
      </c>
      <c r="D3" s="14">
        <v>45623</v>
      </c>
      <c r="E3" s="14">
        <v>45624</v>
      </c>
      <c r="F3" s="14">
        <v>45625</v>
      </c>
      <c r="G3" s="14">
        <v>45626</v>
      </c>
      <c r="H3" s="14">
        <v>45627</v>
      </c>
    </row>
    <row r="4" spans="2:8" ht="58" customHeight="1" x14ac:dyDescent="0.45">
      <c r="H4" s="18" t="s">
        <v>6</v>
      </c>
    </row>
    <row r="5" spans="2:8" ht="19.5" customHeight="1" x14ac:dyDescent="0.45">
      <c r="B5" s="16">
        <f t="array" ref="B5:H5">DaysAndWeeks+DATE(CalendarYear,12,1)-WEEKDAY(DATE(CalendarYear,12,1),(WeekStart="星期一")+1)+8</f>
        <v>45628</v>
      </c>
      <c r="C5" s="16">
        <v>45629</v>
      </c>
      <c r="D5" s="16">
        <v>45630</v>
      </c>
      <c r="E5" s="16">
        <v>45631</v>
      </c>
      <c r="F5" s="16">
        <v>45632</v>
      </c>
      <c r="G5" s="16">
        <v>45633</v>
      </c>
      <c r="H5" s="16">
        <v>45634</v>
      </c>
    </row>
    <row r="6" spans="2:8" ht="58" customHeight="1" x14ac:dyDescent="0.45">
      <c r="B6" s="11"/>
      <c r="C6" s="11"/>
      <c r="D6" s="11"/>
      <c r="E6" s="11"/>
      <c r="F6" s="11"/>
      <c r="G6" s="18" t="s">
        <v>6</v>
      </c>
      <c r="H6" s="18" t="s">
        <v>6</v>
      </c>
    </row>
    <row r="7" spans="2:8" ht="19.5" customHeight="1" x14ac:dyDescent="0.45">
      <c r="B7" s="20">
        <f t="array" ref="B7:H7">DaysAndWeeks+DATE(CalendarYear,12,1)-WEEKDAY(DATE(CalendarYear,12,1),(WeekStart="星期一")+1)+15</f>
        <v>45635</v>
      </c>
      <c r="C7" s="14">
        <v>45636</v>
      </c>
      <c r="D7" s="14">
        <v>45637</v>
      </c>
      <c r="E7" s="14">
        <v>45638</v>
      </c>
      <c r="F7" s="14">
        <v>45639</v>
      </c>
      <c r="G7" s="14">
        <v>45640</v>
      </c>
      <c r="H7" s="14">
        <v>45641</v>
      </c>
    </row>
    <row r="8" spans="2:8" ht="58" customHeight="1" x14ac:dyDescent="0.45">
      <c r="B8" s="17" t="s">
        <v>19</v>
      </c>
      <c r="G8" s="18" t="s">
        <v>6</v>
      </c>
      <c r="H8" s="18" t="s">
        <v>6</v>
      </c>
    </row>
    <row r="9" spans="2:8" ht="19.5" customHeight="1" x14ac:dyDescent="0.45">
      <c r="B9" s="16">
        <f t="array" ref="B9:H9">DaysAndWeeks+DATE(CalendarYear,12,1)-WEEKDAY(DATE(CalendarYear,12,1),(WeekStart="星期一")+1)+22</f>
        <v>45642</v>
      </c>
      <c r="C9" s="16">
        <v>45643</v>
      </c>
      <c r="D9" s="16">
        <v>45644</v>
      </c>
      <c r="E9" s="16">
        <v>45645</v>
      </c>
      <c r="F9" s="22">
        <v>45646</v>
      </c>
      <c r="G9" s="16">
        <v>45647</v>
      </c>
      <c r="H9" s="16">
        <v>45648</v>
      </c>
    </row>
    <row r="10" spans="2:8" ht="58" customHeight="1" x14ac:dyDescent="0.45">
      <c r="B10" s="11"/>
      <c r="C10" s="11"/>
      <c r="D10" s="11"/>
      <c r="E10" s="11"/>
      <c r="F10" s="17" t="s">
        <v>20</v>
      </c>
      <c r="G10" s="18" t="s">
        <v>6</v>
      </c>
      <c r="H10" s="18" t="s">
        <v>6</v>
      </c>
    </row>
    <row r="11" spans="2:8" ht="19.5" customHeight="1" x14ac:dyDescent="0.45">
      <c r="B11" s="14">
        <f t="array" ref="B11:H11">DaysAndWeeks+DATE(CalendarYear,12,1)-WEEKDAY(DATE(CalendarYear,12,1),(WeekStart="星期一")+1)+29</f>
        <v>45649</v>
      </c>
      <c r="C11" s="20">
        <v>45650</v>
      </c>
      <c r="D11" s="20">
        <v>45651</v>
      </c>
      <c r="E11" s="20">
        <v>45652</v>
      </c>
      <c r="F11" s="14">
        <v>45653</v>
      </c>
      <c r="G11" s="14">
        <v>45654</v>
      </c>
      <c r="H11" s="14">
        <v>45655</v>
      </c>
    </row>
    <row r="12" spans="2:8" ht="58" customHeight="1" x14ac:dyDescent="0.45">
      <c r="C12" s="17" t="s">
        <v>21</v>
      </c>
      <c r="D12" s="17" t="s">
        <v>22</v>
      </c>
      <c r="E12" s="17" t="s">
        <v>23</v>
      </c>
      <c r="G12" s="18" t="s">
        <v>6</v>
      </c>
      <c r="H12" s="18" t="s">
        <v>6</v>
      </c>
    </row>
    <row r="13" spans="2:8" ht="19.5" customHeight="1" x14ac:dyDescent="0.45">
      <c r="B13" s="16">
        <f t="array" ref="B13:C13">DaysAndWeeks+DATE(CalendarYear,12,1)-WEEKDAY(DATE(CalendarYear,12,1),(WeekStart="星期一")+1)+36</f>
        <v>45656</v>
      </c>
      <c r="C13" s="16">
        <v>45657</v>
      </c>
      <c r="D13" s="23" t="s">
        <v>0</v>
      </c>
      <c r="E13" s="24"/>
      <c r="F13" s="24"/>
      <c r="G13" s="24"/>
      <c r="H13" s="24"/>
    </row>
    <row r="14" spans="2:8" ht="58" customHeight="1" x14ac:dyDescent="0.45">
      <c r="B14" s="11"/>
      <c r="C14" s="11"/>
      <c r="D14" s="23"/>
      <c r="E14" s="24"/>
      <c r="F14" s="24"/>
      <c r="G14" s="24"/>
      <c r="H14" s="24"/>
    </row>
  </sheetData>
  <mergeCells count="3">
    <mergeCell ref="D13:D14"/>
    <mergeCell ref="E13:H14"/>
    <mergeCell ref="B1:D1"/>
  </mergeCells>
  <phoneticPr fontId="26" type="noConversion"/>
  <conditionalFormatting sqref="B3:G3">
    <cfRule type="expression" dxfId="1" priority="1">
      <formula>DAY(B3)&gt;8</formula>
    </cfRule>
  </conditionalFormatting>
  <conditionalFormatting sqref="B11:H11 B13:C13">
    <cfRule type="expression" dxfId="0" priority="2">
      <formula>AND(DAY(B11)&gt;=1,DAY(B11)&lt;=15)</formula>
    </cfRule>
  </conditionalFormatting>
  <dataValidations count="8">
    <dataValidation allowBlank="1" showInputMessage="1" showErrorMessage="1" prompt="自动确定工作日" sqref="C2:H2" xr:uid="{00000000-0002-0000-0B00-000000000000}"/>
    <dataValidation allowBlank="1" showInputMessage="1" showErrorMessage="1" prompt="此行和第 5、7、9、11 和 13 行包含一周的日历日。若此单元格不包含数字 1，则为上个月的某一天。在单元格 E13 中输入备注" sqref="B3" xr:uid="{00000000-0002-0000-0B00-000001000000}"/>
    <dataValidation allowBlank="1" showInputMessage="1" showErrorMessage="1" prompt="12 月日历" sqref="A1" xr:uid="{00000000-0002-0000-0B00-000002000000}"/>
    <dataValidation allowBlank="1" showInputMessage="1" showErrorMessage="1" prompt="在右侧单元格中输入备注" sqref="D13:D14" xr:uid="{00000000-0002-0000-0B00-000003000000}"/>
    <dataValidation allowBlank="1" showInputMessage="1" showErrorMessage="1" prompt="在此单元格中输入备注" sqref="E13:H14" xr:uid="{00000000-0002-0000-0B00-000004000000}"/>
    <dataValidation allowBlank="1" showInputMessage="1" showErrorMessage="1" prompt="此行和第 6、8、10、12 和 14 行包含的单元格用于输入与上述单元格中的日历日相关的每日备注" sqref="B4" xr:uid="{00000000-0002-0000-0B00-000005000000}"/>
    <dataValidation allowBlank="1" showInputMessage="1" showErrorMessage="1" prompt="根据“1 月”工作表中输入的年份自动更新此单元格中的年份。下方的日历具有上个月和下个月的日期，字体底纹较浅" sqref="B1:D1" xr:uid="{00000000-0002-0000-0B00-000006000000}"/>
    <dataValidation allowBlank="1" showInputMessage="1" showErrorMessage="1" prompt="此行包含此日历的工作日名称。此单元格包含一周的开始日期。若要更改周开始日期，请在“1 月”工作表的单元格 K3 中输入一个新的工作日" sqref="B2" xr:uid="{00000000-0002-0000-0B00-000007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28C587F-F828-449C-8AE2-C4531F43C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C7916D-7FB3-4691-A1B6-3222E75DF6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1D3139-A291-4424-AE1F-DA0462A64A4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TM02930051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28</vt:i4>
      </vt:variant>
    </vt:vector>
  </HeadingPairs>
  <TitlesOfParts>
    <vt:vector size="40" baseType="lpstr">
      <vt:lpstr>1 月</vt:lpstr>
      <vt:lpstr>2 月</vt:lpstr>
      <vt:lpstr>3 月</vt:lpstr>
      <vt:lpstr>4 月</vt:lpstr>
      <vt:lpstr>5 月</vt:lpstr>
      <vt:lpstr>6 月</vt:lpstr>
      <vt:lpstr>7 月</vt:lpstr>
      <vt:lpstr>8 月</vt:lpstr>
      <vt:lpstr>9 月</vt:lpstr>
      <vt:lpstr>10 月</vt:lpstr>
      <vt:lpstr>11 月</vt:lpstr>
      <vt:lpstr>12 月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'1 月'!Print_Area</vt:lpstr>
      <vt:lpstr>RowTitleRegion1..K3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2022-12-27T00:24:27Z</dcterms:created>
  <dcterms:modified xsi:type="dcterms:W3CDTF">2024-01-02T03:18:32Z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